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SO-00 - Vedlejší rozpočto..." sheetId="2" r:id="rId2"/>
    <sheet name="SO-01 - Oprava koruny hráze" sheetId="3" r:id="rId3"/>
  </sheets>
  <definedNames>
    <definedName name="_xlnm.Print_Area" localSheetId="0">'Rekapitulace stavby'!$D$4:$AO$36,'Rekapitulace stavby'!$C$42:$AQ$57</definedName>
    <definedName name="_xlnm.Print_Titles" localSheetId="0">'Rekapitulace stavby'!$52:$52</definedName>
    <definedName name="_xlnm._FilterDatabase" localSheetId="1" hidden="1">'SO-00 - Vedlejší rozpočto...'!$C$86:$K$131</definedName>
    <definedName name="_xlnm.Print_Area" localSheetId="1">'SO-00 - Vedlejší rozpočto...'!$C$4:$J$39,'SO-00 - Vedlejší rozpočto...'!$C$45:$J$68,'SO-00 - Vedlejší rozpočto...'!$C$74:$K$131</definedName>
    <definedName name="_xlnm.Print_Titles" localSheetId="1">'SO-00 - Vedlejší rozpočto...'!$86:$86</definedName>
    <definedName name="_xlnm._FilterDatabase" localSheetId="2" hidden="1">'SO-01 - Oprava koruny hráze'!$C$91:$K$423</definedName>
    <definedName name="_xlnm.Print_Area" localSheetId="2">'SO-01 - Oprava koruny hráze'!$C$4:$J$39,'SO-01 - Oprava koruny hráze'!$C$45:$J$73,'SO-01 - Oprava koruny hráze'!$C$79:$K$423</definedName>
    <definedName name="_xlnm.Print_Titles" localSheetId="2">'SO-01 - Oprava koruny hráze'!$91:$91</definedName>
  </definedNames>
  <calcPr/>
</workbook>
</file>

<file path=xl/calcChain.xml><?xml version="1.0" encoding="utf-8"?>
<calcChain xmlns="http://schemas.openxmlformats.org/spreadsheetml/2006/main">
  <c i="3" r="J37"/>
  <c r="J36"/>
  <c i="1" r="AY56"/>
  <c i="3" r="J35"/>
  <c i="1" r="AX56"/>
  <c i="3" r="BI421"/>
  <c r="BH421"/>
  <c r="BG421"/>
  <c r="BF421"/>
  <c r="T421"/>
  <c r="T420"/>
  <c r="R421"/>
  <c r="R420"/>
  <c r="P421"/>
  <c r="P420"/>
  <c r="BK421"/>
  <c r="BK420"/>
  <c r="J420"/>
  <c r="J421"/>
  <c r="BE421"/>
  <c r="J72"/>
  <c r="BI419"/>
  <c r="BH419"/>
  <c r="BG419"/>
  <c r="BF419"/>
  <c r="T419"/>
  <c r="R419"/>
  <c r="P419"/>
  <c r="BK419"/>
  <c r="J419"/>
  <c r="BE419"/>
  <c r="BI416"/>
  <c r="BH416"/>
  <c r="BG416"/>
  <c r="BF416"/>
  <c r="T416"/>
  <c r="R416"/>
  <c r="P416"/>
  <c r="BK416"/>
  <c r="J416"/>
  <c r="BE416"/>
  <c r="BI413"/>
  <c r="BH413"/>
  <c r="BG413"/>
  <c r="BF413"/>
  <c r="T413"/>
  <c r="R413"/>
  <c r="P413"/>
  <c r="BK413"/>
  <c r="J413"/>
  <c r="BE413"/>
  <c r="BI410"/>
  <c r="BH410"/>
  <c r="BG410"/>
  <c r="BF410"/>
  <c r="T410"/>
  <c r="R410"/>
  <c r="P410"/>
  <c r="BK410"/>
  <c r="J410"/>
  <c r="BE410"/>
  <c r="BI408"/>
  <c r="BH408"/>
  <c r="BG408"/>
  <c r="BF408"/>
  <c r="T408"/>
  <c r="R408"/>
  <c r="P408"/>
  <c r="BK408"/>
  <c r="J408"/>
  <c r="BE408"/>
  <c r="BI405"/>
  <c r="BH405"/>
  <c r="BG405"/>
  <c r="BF405"/>
  <c r="T405"/>
  <c r="T404"/>
  <c r="R405"/>
  <c r="R404"/>
  <c r="P405"/>
  <c r="P404"/>
  <c r="BK405"/>
  <c r="BK404"/>
  <c r="J404"/>
  <c r="J405"/>
  <c r="BE405"/>
  <c r="J71"/>
  <c r="BI400"/>
  <c r="BH400"/>
  <c r="BG400"/>
  <c r="BF400"/>
  <c r="T400"/>
  <c r="R400"/>
  <c r="P400"/>
  <c r="BK400"/>
  <c r="J400"/>
  <c r="BE400"/>
  <c r="BI399"/>
  <c r="BH399"/>
  <c r="BG399"/>
  <c r="BF399"/>
  <c r="T399"/>
  <c r="R399"/>
  <c r="P399"/>
  <c r="BK399"/>
  <c r="J399"/>
  <c r="BE399"/>
  <c r="BI391"/>
  <c r="BH391"/>
  <c r="BG391"/>
  <c r="BF391"/>
  <c r="T391"/>
  <c r="R391"/>
  <c r="P391"/>
  <c r="BK391"/>
  <c r="J391"/>
  <c r="BE391"/>
  <c r="BI388"/>
  <c r="BH388"/>
  <c r="BG388"/>
  <c r="BF388"/>
  <c r="T388"/>
  <c r="R388"/>
  <c r="P388"/>
  <c r="BK388"/>
  <c r="J388"/>
  <c r="BE388"/>
  <c r="BI385"/>
  <c r="BH385"/>
  <c r="BG385"/>
  <c r="BF385"/>
  <c r="T385"/>
  <c r="T384"/>
  <c r="T383"/>
  <c r="R385"/>
  <c r="R384"/>
  <c r="R383"/>
  <c r="P385"/>
  <c r="P384"/>
  <c r="P383"/>
  <c r="BK385"/>
  <c r="BK384"/>
  <c r="J384"/>
  <c r="BK383"/>
  <c r="J383"/>
  <c r="J385"/>
  <c r="BE385"/>
  <c r="J70"/>
  <c r="J69"/>
  <c r="BI382"/>
  <c r="BH382"/>
  <c r="BG382"/>
  <c r="BF382"/>
  <c r="T382"/>
  <c r="T381"/>
  <c r="R382"/>
  <c r="R381"/>
  <c r="P382"/>
  <c r="P381"/>
  <c r="BK382"/>
  <c r="BK381"/>
  <c r="J381"/>
  <c r="J382"/>
  <c r="BE382"/>
  <c r="J68"/>
  <c r="BI379"/>
  <c r="BH379"/>
  <c r="BG379"/>
  <c r="BF379"/>
  <c r="T379"/>
  <c r="R379"/>
  <c r="P379"/>
  <c r="BK379"/>
  <c r="J379"/>
  <c r="BE379"/>
  <c r="BI377"/>
  <c r="BH377"/>
  <c r="BG377"/>
  <c r="BF377"/>
  <c r="T377"/>
  <c r="R377"/>
  <c r="P377"/>
  <c r="BK377"/>
  <c r="J377"/>
  <c r="BE377"/>
  <c r="BI373"/>
  <c r="BH373"/>
  <c r="BG373"/>
  <c r="BF373"/>
  <c r="T373"/>
  <c r="R373"/>
  <c r="P373"/>
  <c r="BK373"/>
  <c r="J373"/>
  <c r="BE373"/>
  <c r="BI372"/>
  <c r="BH372"/>
  <c r="BG372"/>
  <c r="BF372"/>
  <c r="T372"/>
  <c r="T371"/>
  <c r="R372"/>
  <c r="R371"/>
  <c r="P372"/>
  <c r="P371"/>
  <c r="BK372"/>
  <c r="BK371"/>
  <c r="J371"/>
  <c r="J372"/>
  <c r="BE372"/>
  <c r="J67"/>
  <c r="BI368"/>
  <c r="BH368"/>
  <c r="BG368"/>
  <c r="BF368"/>
  <c r="T368"/>
  <c r="R368"/>
  <c r="P368"/>
  <c r="BK368"/>
  <c r="J368"/>
  <c r="BE368"/>
  <c r="BI364"/>
  <c r="BH364"/>
  <c r="BG364"/>
  <c r="BF364"/>
  <c r="T364"/>
  <c r="R364"/>
  <c r="P364"/>
  <c r="BK364"/>
  <c r="J364"/>
  <c r="BE364"/>
  <c r="BI361"/>
  <c r="BH361"/>
  <c r="BG361"/>
  <c r="BF361"/>
  <c r="T361"/>
  <c r="R361"/>
  <c r="P361"/>
  <c r="BK361"/>
  <c r="J361"/>
  <c r="BE361"/>
  <c r="BI358"/>
  <c r="BH358"/>
  <c r="BG358"/>
  <c r="BF358"/>
  <c r="T358"/>
  <c r="R358"/>
  <c r="P358"/>
  <c r="BK358"/>
  <c r="J358"/>
  <c r="BE358"/>
  <c r="BI354"/>
  <c r="BH354"/>
  <c r="BG354"/>
  <c r="BF354"/>
  <c r="T354"/>
  <c r="R354"/>
  <c r="P354"/>
  <c r="BK354"/>
  <c r="J354"/>
  <c r="BE354"/>
  <c r="BI349"/>
  <c r="BH349"/>
  <c r="BG349"/>
  <c r="BF349"/>
  <c r="T349"/>
  <c r="R349"/>
  <c r="P349"/>
  <c r="BK349"/>
  <c r="J349"/>
  <c r="BE349"/>
  <c r="BI345"/>
  <c r="BH345"/>
  <c r="BG345"/>
  <c r="BF345"/>
  <c r="T345"/>
  <c r="R345"/>
  <c r="P345"/>
  <c r="BK345"/>
  <c r="J345"/>
  <c r="BE345"/>
  <c r="BI341"/>
  <c r="BH341"/>
  <c r="BG341"/>
  <c r="BF341"/>
  <c r="T341"/>
  <c r="R341"/>
  <c r="P341"/>
  <c r="BK341"/>
  <c r="J341"/>
  <c r="BE341"/>
  <c r="BI336"/>
  <c r="BH336"/>
  <c r="BG336"/>
  <c r="BF336"/>
  <c r="T336"/>
  <c r="R336"/>
  <c r="P336"/>
  <c r="BK336"/>
  <c r="J336"/>
  <c r="BE336"/>
  <c r="BI333"/>
  <c r="BH333"/>
  <c r="BG333"/>
  <c r="BF333"/>
  <c r="T333"/>
  <c r="R333"/>
  <c r="P333"/>
  <c r="BK333"/>
  <c r="J333"/>
  <c r="BE333"/>
  <c r="BI332"/>
  <c r="BH332"/>
  <c r="BG332"/>
  <c r="BF332"/>
  <c r="T332"/>
  <c r="R332"/>
  <c r="P332"/>
  <c r="BK332"/>
  <c r="J332"/>
  <c r="BE332"/>
  <c r="BI327"/>
  <c r="BH327"/>
  <c r="BG327"/>
  <c r="BF327"/>
  <c r="T327"/>
  <c r="R327"/>
  <c r="P327"/>
  <c r="BK327"/>
  <c r="J327"/>
  <c r="BE327"/>
  <c r="BI324"/>
  <c r="BH324"/>
  <c r="BG324"/>
  <c r="BF324"/>
  <c r="T324"/>
  <c r="R324"/>
  <c r="P324"/>
  <c r="BK324"/>
  <c r="J324"/>
  <c r="BE324"/>
  <c r="BI321"/>
  <c r="BH321"/>
  <c r="BG321"/>
  <c r="BF321"/>
  <c r="T321"/>
  <c r="R321"/>
  <c r="P321"/>
  <c r="BK321"/>
  <c r="J321"/>
  <c r="BE321"/>
  <c r="BI318"/>
  <c r="BH318"/>
  <c r="BG318"/>
  <c r="BF318"/>
  <c r="T318"/>
  <c r="R318"/>
  <c r="P318"/>
  <c r="BK318"/>
  <c r="J318"/>
  <c r="BE318"/>
  <c r="BI311"/>
  <c r="BH311"/>
  <c r="BG311"/>
  <c r="BF311"/>
  <c r="T311"/>
  <c r="R311"/>
  <c r="P311"/>
  <c r="BK311"/>
  <c r="J311"/>
  <c r="BE311"/>
  <c r="BI307"/>
  <c r="BH307"/>
  <c r="BG307"/>
  <c r="BF307"/>
  <c r="T307"/>
  <c r="R307"/>
  <c r="P307"/>
  <c r="BK307"/>
  <c r="J307"/>
  <c r="BE307"/>
  <c r="BI300"/>
  <c r="BH300"/>
  <c r="BG300"/>
  <c r="BF300"/>
  <c r="T300"/>
  <c r="R300"/>
  <c r="P300"/>
  <c r="BK300"/>
  <c r="J300"/>
  <c r="BE300"/>
  <c r="BI297"/>
  <c r="BH297"/>
  <c r="BG297"/>
  <c r="BF297"/>
  <c r="T297"/>
  <c r="R297"/>
  <c r="P297"/>
  <c r="BK297"/>
  <c r="J297"/>
  <c r="BE297"/>
  <c r="BI294"/>
  <c r="BH294"/>
  <c r="BG294"/>
  <c r="BF294"/>
  <c r="T294"/>
  <c r="R294"/>
  <c r="P294"/>
  <c r="BK294"/>
  <c r="J294"/>
  <c r="BE294"/>
  <c r="BI291"/>
  <c r="BH291"/>
  <c r="BG291"/>
  <c r="BF291"/>
  <c r="T291"/>
  <c r="R291"/>
  <c r="P291"/>
  <c r="BK291"/>
  <c r="J291"/>
  <c r="BE291"/>
  <c r="BI287"/>
  <c r="BH287"/>
  <c r="BG287"/>
  <c r="BF287"/>
  <c r="T287"/>
  <c r="R287"/>
  <c r="P287"/>
  <c r="BK287"/>
  <c r="J287"/>
  <c r="BE287"/>
  <c r="BI283"/>
  <c r="BH283"/>
  <c r="BG283"/>
  <c r="BF283"/>
  <c r="T283"/>
  <c r="R283"/>
  <c r="P283"/>
  <c r="BK283"/>
  <c r="J283"/>
  <c r="BE283"/>
  <c r="BI278"/>
  <c r="BH278"/>
  <c r="BG278"/>
  <c r="BF278"/>
  <c r="T278"/>
  <c r="R278"/>
  <c r="P278"/>
  <c r="BK278"/>
  <c r="J278"/>
  <c r="BE278"/>
  <c r="BI274"/>
  <c r="BH274"/>
  <c r="BG274"/>
  <c r="BF274"/>
  <c r="T274"/>
  <c r="R274"/>
  <c r="P274"/>
  <c r="BK274"/>
  <c r="J274"/>
  <c r="BE274"/>
  <c r="BI272"/>
  <c r="BH272"/>
  <c r="BG272"/>
  <c r="BF272"/>
  <c r="T272"/>
  <c r="R272"/>
  <c r="P272"/>
  <c r="BK272"/>
  <c r="J272"/>
  <c r="BE272"/>
  <c r="BI269"/>
  <c r="BH269"/>
  <c r="BG269"/>
  <c r="BF269"/>
  <c r="T269"/>
  <c r="R269"/>
  <c r="P269"/>
  <c r="BK269"/>
  <c r="J269"/>
  <c r="BE269"/>
  <c r="BI266"/>
  <c r="BH266"/>
  <c r="BG266"/>
  <c r="BF266"/>
  <c r="T266"/>
  <c r="R266"/>
  <c r="P266"/>
  <c r="BK266"/>
  <c r="J266"/>
  <c r="BE266"/>
  <c r="BI260"/>
  <c r="BH260"/>
  <c r="BG260"/>
  <c r="BF260"/>
  <c r="T260"/>
  <c r="R260"/>
  <c r="P260"/>
  <c r="BK260"/>
  <c r="J260"/>
  <c r="BE260"/>
  <c r="BI252"/>
  <c r="BH252"/>
  <c r="BG252"/>
  <c r="BF252"/>
  <c r="T252"/>
  <c r="R252"/>
  <c r="P252"/>
  <c r="BK252"/>
  <c r="J252"/>
  <c r="BE252"/>
  <c r="BI250"/>
  <c r="BH250"/>
  <c r="BG250"/>
  <c r="BF250"/>
  <c r="T250"/>
  <c r="R250"/>
  <c r="P250"/>
  <c r="BK250"/>
  <c r="J250"/>
  <c r="BE250"/>
  <c r="BI247"/>
  <c r="BH247"/>
  <c r="BG247"/>
  <c r="BF247"/>
  <c r="T247"/>
  <c r="R247"/>
  <c r="P247"/>
  <c r="BK247"/>
  <c r="J247"/>
  <c r="BE247"/>
  <c r="BI244"/>
  <c r="BH244"/>
  <c r="BG244"/>
  <c r="BF244"/>
  <c r="T244"/>
  <c r="R244"/>
  <c r="P244"/>
  <c r="BK244"/>
  <c r="J244"/>
  <c r="BE244"/>
  <c r="BI239"/>
  <c r="BH239"/>
  <c r="BG239"/>
  <c r="BF239"/>
  <c r="T239"/>
  <c r="R239"/>
  <c r="P239"/>
  <c r="BK239"/>
  <c r="J239"/>
  <c r="BE239"/>
  <c r="BI236"/>
  <c r="BH236"/>
  <c r="BG236"/>
  <c r="BF236"/>
  <c r="T236"/>
  <c r="R236"/>
  <c r="P236"/>
  <c r="BK236"/>
  <c r="J236"/>
  <c r="BE236"/>
  <c r="BI216"/>
  <c r="BH216"/>
  <c r="BG216"/>
  <c r="BF216"/>
  <c r="T216"/>
  <c r="R216"/>
  <c r="P216"/>
  <c r="BK216"/>
  <c r="J216"/>
  <c r="BE216"/>
  <c r="BI212"/>
  <c r="BH212"/>
  <c r="BG212"/>
  <c r="BF212"/>
  <c r="T212"/>
  <c r="R212"/>
  <c r="P212"/>
  <c r="BK212"/>
  <c r="J212"/>
  <c r="BE212"/>
  <c r="BI211"/>
  <c r="BH211"/>
  <c r="BG211"/>
  <c r="BF211"/>
  <c r="T211"/>
  <c r="R211"/>
  <c r="P211"/>
  <c r="BK211"/>
  <c r="J211"/>
  <c r="BE211"/>
  <c r="BI208"/>
  <c r="BH208"/>
  <c r="BG208"/>
  <c r="BF208"/>
  <c r="T208"/>
  <c r="R208"/>
  <c r="P208"/>
  <c r="BK208"/>
  <c r="J208"/>
  <c r="BE208"/>
  <c r="BI205"/>
  <c r="BH205"/>
  <c r="BG205"/>
  <c r="BF205"/>
  <c r="T205"/>
  <c r="R205"/>
  <c r="P205"/>
  <c r="BK205"/>
  <c r="J205"/>
  <c r="BE205"/>
  <c r="BI202"/>
  <c r="BH202"/>
  <c r="BG202"/>
  <c r="BF202"/>
  <c r="T202"/>
  <c r="R202"/>
  <c r="P202"/>
  <c r="BK202"/>
  <c r="J202"/>
  <c r="BE202"/>
  <c r="BI199"/>
  <c r="BH199"/>
  <c r="BG199"/>
  <c r="BF199"/>
  <c r="T199"/>
  <c r="R199"/>
  <c r="P199"/>
  <c r="BK199"/>
  <c r="J199"/>
  <c r="BE199"/>
  <c r="BI196"/>
  <c r="BH196"/>
  <c r="BG196"/>
  <c r="BF196"/>
  <c r="T196"/>
  <c r="R196"/>
  <c r="P196"/>
  <c r="BK196"/>
  <c r="J196"/>
  <c r="BE196"/>
  <c r="BI191"/>
  <c r="BH191"/>
  <c r="BG191"/>
  <c r="BF191"/>
  <c r="T191"/>
  <c r="R191"/>
  <c r="P191"/>
  <c r="BK191"/>
  <c r="J191"/>
  <c r="BE191"/>
  <c r="BI190"/>
  <c r="BH190"/>
  <c r="BG190"/>
  <c r="BF190"/>
  <c r="T190"/>
  <c r="R190"/>
  <c r="P190"/>
  <c r="BK190"/>
  <c r="J190"/>
  <c r="BE190"/>
  <c r="BI187"/>
  <c r="BH187"/>
  <c r="BG187"/>
  <c r="BF187"/>
  <c r="T187"/>
  <c r="T186"/>
  <c r="R187"/>
  <c r="R186"/>
  <c r="P187"/>
  <c r="P186"/>
  <c r="BK187"/>
  <c r="BK186"/>
  <c r="J186"/>
  <c r="J187"/>
  <c r="BE187"/>
  <c r="J66"/>
  <c r="BI183"/>
  <c r="BH183"/>
  <c r="BG183"/>
  <c r="BF183"/>
  <c r="T183"/>
  <c r="T182"/>
  <c r="R183"/>
  <c r="R182"/>
  <c r="P183"/>
  <c r="P182"/>
  <c r="BK183"/>
  <c r="BK182"/>
  <c r="J182"/>
  <c r="J183"/>
  <c r="BE183"/>
  <c r="J65"/>
  <c r="BI179"/>
  <c r="BH179"/>
  <c r="BG179"/>
  <c r="BF179"/>
  <c r="T179"/>
  <c r="T178"/>
  <c r="R179"/>
  <c r="R178"/>
  <c r="P179"/>
  <c r="P178"/>
  <c r="BK179"/>
  <c r="BK178"/>
  <c r="J178"/>
  <c r="J179"/>
  <c r="BE179"/>
  <c r="J64"/>
  <c r="BI177"/>
  <c r="BH177"/>
  <c r="BG177"/>
  <c r="BF177"/>
  <c r="T177"/>
  <c r="R177"/>
  <c r="P177"/>
  <c r="BK177"/>
  <c r="J177"/>
  <c r="BE177"/>
  <c r="BI176"/>
  <c r="BH176"/>
  <c r="BG176"/>
  <c r="BF176"/>
  <c r="T176"/>
  <c r="R176"/>
  <c r="P176"/>
  <c r="BK176"/>
  <c r="J176"/>
  <c r="BE176"/>
  <c r="BI173"/>
  <c r="BH173"/>
  <c r="BG173"/>
  <c r="BF173"/>
  <c r="T173"/>
  <c r="R173"/>
  <c r="P173"/>
  <c r="BK173"/>
  <c r="J173"/>
  <c r="BE173"/>
  <c r="BI170"/>
  <c r="BH170"/>
  <c r="BG170"/>
  <c r="BF170"/>
  <c r="T170"/>
  <c r="R170"/>
  <c r="P170"/>
  <c r="BK170"/>
  <c r="J170"/>
  <c r="BE170"/>
  <c r="BI167"/>
  <c r="BH167"/>
  <c r="BG167"/>
  <c r="BF167"/>
  <c r="T167"/>
  <c r="R167"/>
  <c r="P167"/>
  <c r="BK167"/>
  <c r="J167"/>
  <c r="BE167"/>
  <c r="BI161"/>
  <c r="BH161"/>
  <c r="BG161"/>
  <c r="BF161"/>
  <c r="T161"/>
  <c r="R161"/>
  <c r="P161"/>
  <c r="BK161"/>
  <c r="J161"/>
  <c r="BE161"/>
  <c r="BI158"/>
  <c r="BH158"/>
  <c r="BG158"/>
  <c r="BF158"/>
  <c r="T158"/>
  <c r="R158"/>
  <c r="P158"/>
  <c r="BK158"/>
  <c r="J158"/>
  <c r="BE158"/>
  <c r="BI156"/>
  <c r="BH156"/>
  <c r="BG156"/>
  <c r="BF156"/>
  <c r="T156"/>
  <c r="R156"/>
  <c r="P156"/>
  <c r="BK156"/>
  <c r="J156"/>
  <c r="BE156"/>
  <c r="BI153"/>
  <c r="BH153"/>
  <c r="BG153"/>
  <c r="BF153"/>
  <c r="T153"/>
  <c r="R153"/>
  <c r="P153"/>
  <c r="BK153"/>
  <c r="J153"/>
  <c r="BE153"/>
  <c r="BI150"/>
  <c r="BH150"/>
  <c r="BG150"/>
  <c r="BF150"/>
  <c r="T150"/>
  <c r="R150"/>
  <c r="P150"/>
  <c r="BK150"/>
  <c r="J150"/>
  <c r="BE150"/>
  <c r="BI147"/>
  <c r="BH147"/>
  <c r="BG147"/>
  <c r="BF147"/>
  <c r="T147"/>
  <c r="T146"/>
  <c r="R147"/>
  <c r="R146"/>
  <c r="P147"/>
  <c r="P146"/>
  <c r="BK147"/>
  <c r="BK146"/>
  <c r="J146"/>
  <c r="J147"/>
  <c r="BE147"/>
  <c r="J63"/>
  <c r="BI143"/>
  <c r="BH143"/>
  <c r="BG143"/>
  <c r="BF143"/>
  <c r="T143"/>
  <c r="R143"/>
  <c r="P143"/>
  <c r="BK143"/>
  <c r="J143"/>
  <c r="BE143"/>
  <c r="BI139"/>
  <c r="BH139"/>
  <c r="BG139"/>
  <c r="BF139"/>
  <c r="T139"/>
  <c r="R139"/>
  <c r="P139"/>
  <c r="BK139"/>
  <c r="J139"/>
  <c r="BE139"/>
  <c r="BI136"/>
  <c r="BH136"/>
  <c r="BG136"/>
  <c r="BF136"/>
  <c r="T136"/>
  <c r="T135"/>
  <c r="R136"/>
  <c r="R135"/>
  <c r="P136"/>
  <c r="P135"/>
  <c r="BK136"/>
  <c r="BK135"/>
  <c r="J135"/>
  <c r="J136"/>
  <c r="BE136"/>
  <c r="J62"/>
  <c r="BI131"/>
  <c r="BH131"/>
  <c r="BG131"/>
  <c r="BF131"/>
  <c r="T131"/>
  <c r="R131"/>
  <c r="P131"/>
  <c r="BK131"/>
  <c r="J131"/>
  <c r="BE131"/>
  <c r="BI128"/>
  <c r="BH128"/>
  <c r="BG128"/>
  <c r="BF128"/>
  <c r="T128"/>
  <c r="R128"/>
  <c r="P128"/>
  <c r="BK128"/>
  <c r="J128"/>
  <c r="BE128"/>
  <c r="BI125"/>
  <c r="BH125"/>
  <c r="BG125"/>
  <c r="BF125"/>
  <c r="T125"/>
  <c r="R125"/>
  <c r="P125"/>
  <c r="BK125"/>
  <c r="J125"/>
  <c r="BE125"/>
  <c r="BI122"/>
  <c r="BH122"/>
  <c r="BG122"/>
  <c r="BF122"/>
  <c r="T122"/>
  <c r="R122"/>
  <c r="P122"/>
  <c r="BK122"/>
  <c r="J122"/>
  <c r="BE122"/>
  <c r="BI120"/>
  <c r="BH120"/>
  <c r="BG120"/>
  <c r="BF120"/>
  <c r="T120"/>
  <c r="R120"/>
  <c r="P120"/>
  <c r="BK120"/>
  <c r="J120"/>
  <c r="BE120"/>
  <c r="BI117"/>
  <c r="BH117"/>
  <c r="BG117"/>
  <c r="BF117"/>
  <c r="T117"/>
  <c r="R117"/>
  <c r="P117"/>
  <c r="BK117"/>
  <c r="J117"/>
  <c r="BE117"/>
  <c r="BI114"/>
  <c r="BH114"/>
  <c r="BG114"/>
  <c r="BF114"/>
  <c r="T114"/>
  <c r="R114"/>
  <c r="P114"/>
  <c r="BK114"/>
  <c r="J114"/>
  <c r="BE114"/>
  <c r="BI111"/>
  <c r="BH111"/>
  <c r="BG111"/>
  <c r="BF111"/>
  <c r="T111"/>
  <c r="R111"/>
  <c r="P111"/>
  <c r="BK111"/>
  <c r="J111"/>
  <c r="BE111"/>
  <c r="BI108"/>
  <c r="BH108"/>
  <c r="BG108"/>
  <c r="BF108"/>
  <c r="T108"/>
  <c r="R108"/>
  <c r="P108"/>
  <c r="BK108"/>
  <c r="J108"/>
  <c r="BE108"/>
  <c r="BI105"/>
  <c r="BH105"/>
  <c r="BG105"/>
  <c r="BF105"/>
  <c r="T105"/>
  <c r="R105"/>
  <c r="P105"/>
  <c r="BK105"/>
  <c r="J105"/>
  <c r="BE105"/>
  <c r="BI101"/>
  <c r="BH101"/>
  <c r="BG101"/>
  <c r="BF101"/>
  <c r="T101"/>
  <c r="R101"/>
  <c r="P101"/>
  <c r="BK101"/>
  <c r="J101"/>
  <c r="BE101"/>
  <c r="BI98"/>
  <c r="BH98"/>
  <c r="BG98"/>
  <c r="BF98"/>
  <c r="T98"/>
  <c r="R98"/>
  <c r="P98"/>
  <c r="BK98"/>
  <c r="J98"/>
  <c r="BE98"/>
  <c r="BI95"/>
  <c r="F37"/>
  <c i="1" r="BD56"/>
  <c i="3" r="BH95"/>
  <c r="F36"/>
  <c i="1" r="BC56"/>
  <c i="3" r="BG95"/>
  <c r="F35"/>
  <c i="1" r="BB56"/>
  <c i="3" r="BF95"/>
  <c r="J34"/>
  <c i="1" r="AW56"/>
  <c i="3" r="F34"/>
  <c i="1" r="BA56"/>
  <c i="3" r="T95"/>
  <c r="T94"/>
  <c r="T93"/>
  <c r="T92"/>
  <c r="R95"/>
  <c r="R94"/>
  <c r="R93"/>
  <c r="R92"/>
  <c r="P95"/>
  <c r="P94"/>
  <c r="P93"/>
  <c r="P92"/>
  <c i="1" r="AU56"/>
  <c i="3" r="BK95"/>
  <c r="BK94"/>
  <c r="J94"/>
  <c r="BK93"/>
  <c r="J93"/>
  <c r="BK92"/>
  <c r="J92"/>
  <c r="J59"/>
  <c r="J30"/>
  <c i="1" r="AG56"/>
  <c i="3" r="J95"/>
  <c r="BE95"/>
  <c r="J33"/>
  <c i="1" r="AV56"/>
  <c i="3" r="F33"/>
  <c i="1" r="AZ56"/>
  <c i="3" r="J61"/>
  <c r="J60"/>
  <c r="F86"/>
  <c r="E84"/>
  <c r="F52"/>
  <c r="E50"/>
  <c r="J39"/>
  <c r="J24"/>
  <c r="E24"/>
  <c r="J89"/>
  <c r="J55"/>
  <c r="J23"/>
  <c r="J21"/>
  <c r="E21"/>
  <c r="J88"/>
  <c r="J54"/>
  <c r="J20"/>
  <c r="J18"/>
  <c r="E18"/>
  <c r="F89"/>
  <c r="F55"/>
  <c r="J17"/>
  <c r="J15"/>
  <c r="E15"/>
  <c r="F88"/>
  <c r="F54"/>
  <c r="J14"/>
  <c r="J12"/>
  <c r="J86"/>
  <c r="J52"/>
  <c r="E7"/>
  <c r="E82"/>
  <c r="E48"/>
  <c i="2" r="J37"/>
  <c r="J36"/>
  <c i="1" r="AY55"/>
  <c i="2" r="J35"/>
  <c i="1" r="AX55"/>
  <c i="2" r="BI130"/>
  <c r="BH130"/>
  <c r="BG130"/>
  <c r="BF130"/>
  <c r="T130"/>
  <c r="T129"/>
  <c r="R130"/>
  <c r="R129"/>
  <c r="P130"/>
  <c r="P129"/>
  <c r="BK130"/>
  <c r="BK129"/>
  <c r="J129"/>
  <c r="J130"/>
  <c r="BE130"/>
  <c r="J67"/>
  <c r="BI125"/>
  <c r="BH125"/>
  <c r="BG125"/>
  <c r="BF125"/>
  <c r="T125"/>
  <c r="R125"/>
  <c r="P125"/>
  <c r="BK125"/>
  <c r="J125"/>
  <c r="BE125"/>
  <c r="BI121"/>
  <c r="BH121"/>
  <c r="BG121"/>
  <c r="BF121"/>
  <c r="T121"/>
  <c r="R121"/>
  <c r="P121"/>
  <c r="BK121"/>
  <c r="J121"/>
  <c r="BE121"/>
  <c r="BI115"/>
  <c r="BH115"/>
  <c r="BG115"/>
  <c r="BF115"/>
  <c r="T115"/>
  <c r="T114"/>
  <c r="R115"/>
  <c r="R114"/>
  <c r="P115"/>
  <c r="P114"/>
  <c r="BK115"/>
  <c r="BK114"/>
  <c r="J114"/>
  <c r="J115"/>
  <c r="BE115"/>
  <c r="J66"/>
  <c r="BI113"/>
  <c r="BH113"/>
  <c r="BG113"/>
  <c r="BF113"/>
  <c r="T113"/>
  <c r="R113"/>
  <c r="P113"/>
  <c r="BK113"/>
  <c r="J113"/>
  <c r="BE113"/>
  <c r="BI112"/>
  <c r="BH112"/>
  <c r="BG112"/>
  <c r="BF112"/>
  <c r="T112"/>
  <c r="R112"/>
  <c r="P112"/>
  <c r="BK112"/>
  <c r="J112"/>
  <c r="BE112"/>
  <c r="BI108"/>
  <c r="BH108"/>
  <c r="BG108"/>
  <c r="BF108"/>
  <c r="T108"/>
  <c r="R108"/>
  <c r="P108"/>
  <c r="BK108"/>
  <c r="J108"/>
  <c r="BE108"/>
  <c r="BI103"/>
  <c r="BH103"/>
  <c r="BG103"/>
  <c r="BF103"/>
  <c r="T103"/>
  <c r="T102"/>
  <c r="R103"/>
  <c r="R102"/>
  <c r="P103"/>
  <c r="P102"/>
  <c r="BK103"/>
  <c r="BK102"/>
  <c r="J102"/>
  <c r="J103"/>
  <c r="BE103"/>
  <c r="J65"/>
  <c r="BI101"/>
  <c r="BH101"/>
  <c r="BG101"/>
  <c r="BF101"/>
  <c r="T101"/>
  <c r="R101"/>
  <c r="P101"/>
  <c r="BK101"/>
  <c r="J101"/>
  <c r="BE101"/>
  <c r="BI100"/>
  <c r="BH100"/>
  <c r="BG100"/>
  <c r="BF100"/>
  <c r="T100"/>
  <c r="T99"/>
  <c r="R100"/>
  <c r="R99"/>
  <c r="P100"/>
  <c r="P99"/>
  <c r="BK100"/>
  <c r="BK99"/>
  <c r="J99"/>
  <c r="J100"/>
  <c r="BE100"/>
  <c r="J64"/>
  <c r="BI98"/>
  <c r="BH98"/>
  <c r="BG98"/>
  <c r="BF98"/>
  <c r="T98"/>
  <c r="R98"/>
  <c r="P98"/>
  <c r="BK98"/>
  <c r="J98"/>
  <c r="BE98"/>
  <c r="BI97"/>
  <c r="BH97"/>
  <c r="BG97"/>
  <c r="BF97"/>
  <c r="T97"/>
  <c r="R97"/>
  <c r="P97"/>
  <c r="BK97"/>
  <c r="J97"/>
  <c r="BE97"/>
  <c r="BI96"/>
  <c r="BH96"/>
  <c r="BG96"/>
  <c r="BF96"/>
  <c r="T96"/>
  <c r="R96"/>
  <c r="P96"/>
  <c r="BK96"/>
  <c r="J96"/>
  <c r="BE96"/>
  <c r="BI95"/>
  <c r="BH95"/>
  <c r="BG95"/>
  <c r="BF95"/>
  <c r="T95"/>
  <c r="T94"/>
  <c r="T93"/>
  <c r="R95"/>
  <c r="R94"/>
  <c r="R93"/>
  <c r="P95"/>
  <c r="P94"/>
  <c r="P93"/>
  <c r="BK95"/>
  <c r="BK94"/>
  <c r="J94"/>
  <c r="BK93"/>
  <c r="J93"/>
  <c r="J95"/>
  <c r="BE95"/>
  <c r="J63"/>
  <c r="J62"/>
  <c r="BI90"/>
  <c r="F37"/>
  <c i="1" r="BD55"/>
  <c i="2" r="BH90"/>
  <c r="F36"/>
  <c i="1" r="BC55"/>
  <c i="2" r="BG90"/>
  <c r="F35"/>
  <c i="1" r="BB55"/>
  <c i="2" r="BF90"/>
  <c r="J34"/>
  <c i="1" r="AW55"/>
  <c i="2" r="F34"/>
  <c i="1" r="BA55"/>
  <c i="2" r="T90"/>
  <c r="T89"/>
  <c r="T88"/>
  <c r="T87"/>
  <c r="R90"/>
  <c r="R89"/>
  <c r="R88"/>
  <c r="R87"/>
  <c r="P90"/>
  <c r="P89"/>
  <c r="P88"/>
  <c r="P87"/>
  <c i="1" r="AU55"/>
  <c i="2" r="BK90"/>
  <c r="BK89"/>
  <c r="J89"/>
  <c r="BK88"/>
  <c r="J88"/>
  <c r="BK87"/>
  <c r="J87"/>
  <c r="J59"/>
  <c r="J30"/>
  <c i="1" r="AG55"/>
  <c i="2" r="J90"/>
  <c r="BE90"/>
  <c r="J33"/>
  <c i="1" r="AV55"/>
  <c i="2" r="F33"/>
  <c i="1" r="AZ55"/>
  <c i="2" r="J61"/>
  <c r="J60"/>
  <c r="J84"/>
  <c r="J83"/>
  <c r="F83"/>
  <c r="F81"/>
  <c r="E79"/>
  <c r="J55"/>
  <c r="J54"/>
  <c r="F54"/>
  <c r="F52"/>
  <c r="E50"/>
  <c r="J39"/>
  <c r="J18"/>
  <c r="E18"/>
  <c r="F84"/>
  <c r="F55"/>
  <c r="J17"/>
  <c r="J12"/>
  <c r="J81"/>
  <c r="J52"/>
  <c r="E7"/>
  <c r="E77"/>
  <c r="E48"/>
  <c i="1" r="BD54"/>
  <c r="W33"/>
  <c r="BC54"/>
  <c r="W32"/>
  <c r="BB54"/>
  <c r="W31"/>
  <c r="BA54"/>
  <c r="W30"/>
  <c r="AZ54"/>
  <c r="W29"/>
  <c r="AY54"/>
  <c r="AX54"/>
  <c r="AW54"/>
  <c r="AK30"/>
  <c r="AV54"/>
  <c r="AK29"/>
  <c r="AU54"/>
  <c r="AT54"/>
  <c r="AS54"/>
  <c r="AG54"/>
  <c r="AK26"/>
  <c r="AT56"/>
  <c r="AN56"/>
  <c r="AT55"/>
  <c r="AN55"/>
  <c r="AN54"/>
  <c r="L50"/>
  <c r="AM50"/>
  <c r="AM49"/>
  <c r="L49"/>
  <c r="AM47"/>
  <c r="L47"/>
  <c r="L45"/>
  <c r="L44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<sst xmlns="http://schemas.openxmlformats.org/spreadsheetml/2006/main">
  <si>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</si>
  <si>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</si>
  <si>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</si>
  <si>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</si>
  <si>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</si>
  <si>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{dea51810-c0ce-453e-9dd3-a8afa4fcce13}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</si>
  <si>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</si>
  <si>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</si>
  <si>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</si>
  <si>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</si>
  <si>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</si>
  <si>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</si>
  <si>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</si>
  <si>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</si>
  <si>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201906</t>
  </si>
  <si>
    <t xml:space="preserve">Měnit lze pouze buňky se žlutým podbarvením!_x000d_
_x000d_
1) na prvním listu Rekapitulace stavby vyplňte v sestavě_x000d_
_x000d_
    a) Souhrnný list_x000d_
       - údaje o Zhotoviteli_x000d_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Zhotoviteli, pokud se liší od údajů o Zhotoviteli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</si>
  <si>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</si>
  <si>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VD Jevišovice, koruna hráze, oprava</t>
  </si>
  <si>
    <t>KSO:</t>
  </si>
  <si>
    <t>CC-CZ:</t>
  </si>
  <si>
    <t>Místo:</t>
  </si>
  <si>
    <t xml:space="preserve"> </t>
  </si>
  <si>
    <t>Datum:</t>
  </si>
  <si>
    <t>24. 6. 2019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</si>
  <si>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</si>
  <si>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</si>
  <si>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</si>
  <si>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</si>
  <si>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</si>
  <si>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</si>
  <si>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</si>
  <si>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</si>
  <si>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</si>
  <si>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</si>
  <si>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</si>
  <si>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</si>
  <si>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</si>
  <si>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</si>
  <si>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</si>
  <si>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</si>
  <si>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</si>
  <si>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</si>
  <si>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</si>
  <si>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</si>
  <si>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</si>
  <si>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</si>
  <si>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</si>
  <si>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</si>
  <si>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</si>
  <si>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</si>
  <si>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</si>
  <si>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</si>
  <si>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</si>
  <si>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</si>
  <si>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</si>
  <si>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</si>
  <si>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</si>
  <si>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</si>
  <si>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</si>
  <si>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</si>
  <si>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</si>
  <si>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</si>
  <si>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</si>
  <si>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</si>
  <si>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</si>
  <si>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</si>
  <si>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</si>
  <si>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</si>
  <si>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</si>
  <si>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</si>
  <si>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</si>
  <si>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</si>
  <si>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SO-00</t>
  </si>
  <si>
    <t>Vedlejší rozpočtové náklady</t>
  </si>
  <si>
    <t>STA</t>
  </si>
  <si>
    <t>1</t>
  </si>
  <si>
    <t>{53ebca43-9eed-405f-99bf-5f1c565ec4f2}</t>
  </si>
  <si>
    <t>2</t>
  </si>
  <si>
    <t>SO-01</t>
  </si>
  <si>
    <t>Oprava koruny hráze</t>
  </si>
  <si>
    <t>{0095d0a2-9be9-4fdd-aed1-54989329846a}</t>
  </si>
  <si>
    <t>KRYCÍ LIST SOUPISU PRACÍ</t>
  </si>
  <si>
    <t>Objekt:</t>
  </si>
  <si>
    <t>SO-00 - Vedlejší rozpočtové náklady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</si>
  <si>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</si>
  <si>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</si>
  <si>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</si>
  <si>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</si>
  <si>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</si>
  <si>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</si>
  <si>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9 - Ostatní konstrukce a práce, bourání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</si>
  <si>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</si>
  <si>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</si>
  <si>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</si>
  <si>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</si>
  <si>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VRN6 - Územní vlivy</t>
  </si>
  <si>
    <t xml:space="preserve">    VRN9 - Ostatní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</si>
  <si>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</si>
  <si>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</si>
  <si>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</si>
  <si>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</si>
  <si>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</si>
  <si>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</si>
  <si>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</si>
  <si>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</si>
  <si>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</si>
  <si>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</si>
  <si>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</si>
  <si>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</si>
  <si>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</si>
  <si>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</si>
  <si>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</si>
  <si>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</si>
  <si>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9</t>
  </si>
  <si>
    <t>Ostatní konstrukce a práce, bourání</t>
  </si>
  <si>
    <t>K</t>
  </si>
  <si>
    <t>938908411</t>
  </si>
  <si>
    <t>Čištění vozovek splachováním vodou povrchu podkladu nebo krytu živičného, betonového nebo dlážděného</t>
  </si>
  <si>
    <t>soubor</t>
  </si>
  <si>
    <t>CS ÚRS 2019 01</t>
  </si>
  <si>
    <t>4</t>
  </si>
  <si>
    <t>2041333786</t>
  </si>
  <si>
    <t>VV</t>
  </si>
  <si>
    <t>předpoklad pro mytí na délku 500 m s šířkou komunikace 3 m a počtem mytí jednou za 14dní (500*3*1*(6*30/14)m2)</t>
  </si>
  <si>
    <t>VRN</t>
  </si>
  <si>
    <t>5</t>
  </si>
  <si>
    <t>VRN1</t>
  </si>
  <si>
    <t>Průzkumné, geodetické a projektové práce</t>
  </si>
  <si>
    <t>012103000</t>
  </si>
  <si>
    <t>Geodetické práce před výstavbou - vytýčení inženýrských sítí</t>
  </si>
  <si>
    <t>1024</t>
  </si>
  <si>
    <t>-603529980</t>
  </si>
  <si>
    <t>3</t>
  </si>
  <si>
    <t>012203000</t>
  </si>
  <si>
    <t>Geodetické práce při provádění stavby - vytýčení stavby</t>
  </si>
  <si>
    <t>1916599699</t>
  </si>
  <si>
    <t>013203000</t>
  </si>
  <si>
    <t>Dokumentace stavby bez rozlišení - provedení fotodokumentace stávajícího stavu včetně okolních objektů s předáním na datovém nosiči CD</t>
  </si>
  <si>
    <t>1591724461</t>
  </si>
  <si>
    <t>013254000</t>
  </si>
  <si>
    <t>Dokumentace skutečného provedení stavby v počtu 2 paré včetně fotodokumetnace stavby na datovém nosiči CD ve 1 paré včetně zaměření skutečného provedení stavby v počtu 2 paré v tištěné podobě a 1 paré na datovém nosiči</t>
  </si>
  <si>
    <t>95415739</t>
  </si>
  <si>
    <t>VRN3</t>
  </si>
  <si>
    <t>Zařízení staveniště</t>
  </si>
  <si>
    <t>6</t>
  </si>
  <si>
    <t>039103000</t>
  </si>
  <si>
    <t>Rozebrání, bourání a odvoz zařízení staveniště</t>
  </si>
  <si>
    <t>2016742087</t>
  </si>
  <si>
    <t>7</t>
  </si>
  <si>
    <t>039203000</t>
  </si>
  <si>
    <t>Úprava terénu po zrušení zařízení staveniště</t>
  </si>
  <si>
    <t>-1502124782</t>
  </si>
  <si>
    <t>VRN4</t>
  </si>
  <si>
    <t>Inženýrská činnost</t>
  </si>
  <si>
    <t>8</t>
  </si>
  <si>
    <t>043002000</t>
  </si>
  <si>
    <t>Zkoušky a ostatní měření</t>
  </si>
  <si>
    <t>-274421904</t>
  </si>
  <si>
    <t>položka zahrnuje provedení pevnostní zkoušky betonu v prvním dilatačním celku</t>
  </si>
  <si>
    <t>v položce je zahrnut vývrt potřebný pro vytvoření zkušebního vzorku a dále samotné provedení zkoušky pevnosti betonu v laboratoři</t>
  </si>
  <si>
    <t>zkouška pevnosti betonu bude probíhat po vytvrzení betonu po 28 dnech</t>
  </si>
  <si>
    <t>043103000</t>
  </si>
  <si>
    <t>Zkoušky bez rozlišení - provedení odtrhových zkoušek při opravách betonové římsy a podpěrných bloků</t>
  </si>
  <si>
    <t>952171595</t>
  </si>
  <si>
    <t xml:space="preserve">položka zahrnuje provedení odtrhových zkoušek na prvních třech opravených blocích s posouzením investorem a souhlasem investora pro pokračování </t>
  </si>
  <si>
    <t>dalších oprav</t>
  </si>
  <si>
    <t>10</t>
  </si>
  <si>
    <t>043194000</t>
  </si>
  <si>
    <t>Ostatní zkoušky - Kontrola průchodnosti odvodňovacích drénů a odvodňovacích potrubí</t>
  </si>
  <si>
    <t>2123698471</t>
  </si>
  <si>
    <t>11</t>
  </si>
  <si>
    <t>049203000</t>
  </si>
  <si>
    <t>Náklady stanovené zvláštními předpisy - zpracování havarijního plánu pro stavbu</t>
  </si>
  <si>
    <t>416311438</t>
  </si>
  <si>
    <t>VRN6</t>
  </si>
  <si>
    <t>Územní vlivy</t>
  </si>
  <si>
    <t>12</t>
  </si>
  <si>
    <t>062002000</t>
  </si>
  <si>
    <t>Ztížené dopravní podmínky - provádění stavby na etapy dle organizace prací na stavbě (ZOV)</t>
  </si>
  <si>
    <t>-304495959</t>
  </si>
  <si>
    <t>položka zahrnuje provádění stavby po částech z důvodů vytváření dilatačních spár a především z důvodu ponechání neustálého přístupu na stavbu</t>
  </si>
  <si>
    <t xml:space="preserve">stavba bude prováděna po dilatačních úsecích, kdy bude vždy odstraněn povrch z navrhovaného dilatačního úseku s odvozem vybouraného materiálu </t>
  </si>
  <si>
    <t>a provedením všech navrhovaných prací na tomto úseku až po povrchovou vrstvu - takto bude postupováno po celé délce koruny hráze, čímž dojde</t>
  </si>
  <si>
    <t>k ponechání neustálého zpřístupnění koruny hráze</t>
  </si>
  <si>
    <t>13</t>
  </si>
  <si>
    <t>062303000</t>
  </si>
  <si>
    <t>Použití nezvyklých dopravních prostředků</t>
  </si>
  <si>
    <t>-236227460</t>
  </si>
  <si>
    <t>položka zarhnuje použití dopravních prostředků s rozvorem kol do 2m a váhou do 3,5 t</t>
  </si>
  <si>
    <t>v položce je zahrnut i dovoz těchto dopravních prostředků, veškeré potřebné úpravy území a staveniště pro jejich provoz a dále i odvoz této techniky</t>
  </si>
  <si>
    <t>14</t>
  </si>
  <si>
    <t>063503000</t>
  </si>
  <si>
    <t>Práce ve stísněném prostoru - ztížené práce na koruně hráze pomocí ručního nářadí</t>
  </si>
  <si>
    <t>-768353325</t>
  </si>
  <si>
    <t>v položce je zarhnuta ztíženost prováděných prací na koruně hráze o šířce 2 m</t>
  </si>
  <si>
    <t>v položce je zahrnuta ztíženost prováděných prací pomocí ručního nářadí, kde by se na jiných stavbách mohly tyto práce provádět strojní technikou</t>
  </si>
  <si>
    <t>VRN9</t>
  </si>
  <si>
    <t>Ostatní náklady</t>
  </si>
  <si>
    <t>091003000</t>
  </si>
  <si>
    <t>Zajištění opatření vyplývající z plánu BOZP a havarijního plánu</t>
  </si>
  <si>
    <t>123271729</t>
  </si>
  <si>
    <t>hydroizol_stěrka_vod</t>
  </si>
  <si>
    <t>m2</t>
  </si>
  <si>
    <t>414,01</t>
  </si>
  <si>
    <t>hydroizol_stěrka_svi</t>
  </si>
  <si>
    <t>594,2</t>
  </si>
  <si>
    <t>bednění</t>
  </si>
  <si>
    <t>38,642</t>
  </si>
  <si>
    <t>lešení</t>
  </si>
  <si>
    <t>1232,5</t>
  </si>
  <si>
    <t>SO-01 - Oprava koruny hráze</t>
  </si>
  <si>
    <t xml:space="preserve">    1 - Zemní práce</t>
  </si>
  <si>
    <t xml:space="preserve">    2 - Zakládání</t>
  </si>
  <si>
    <t xml:space="preserve">    3 - Svislé a kompletní konstrukce</t>
  </si>
  <si>
    <t xml:space="preserve">    5 - Komunikace pozemní</t>
  </si>
  <si>
    <t xml:space="preserve">    6 - Úpravy povrchů, podlahy a osazování výplní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</si>
  <si>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</si>
  <si>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</si>
  <si>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</si>
  <si>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</si>
  <si>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741 - Elektroinstalace - silnoproud</t>
  </si>
  <si>
    <t xml:space="preserve">    767 - Konstrukce zámečnické</t>
  </si>
  <si>
    <t>Zemní práce</t>
  </si>
  <si>
    <t>113107170</t>
  </si>
  <si>
    <t>Odstranění podkladů nebo krytů strojně plochy jednotlivě přes 50 m2 do 200 m2 s přemístěním hmot na skládku na vzdálenost do 20 m nebo s naložením na dopravní prostředek z betonu prostého, o tl. vrstvy do 100 mm</t>
  </si>
  <si>
    <t>-97820646</t>
  </si>
  <si>
    <t>viz příloha D.11</t>
  </si>
  <si>
    <t>34,52/0,18</t>
  </si>
  <si>
    <t>113107181</t>
  </si>
  <si>
    <t>Odstranění podkladů nebo krytů strojně plochy jednotlivě přes 50 m2 do 200 m2 s přemístěním hmot na skládku na vzdálenost do 20 m nebo s naložením na dopravní prostředek živičných, o tl. vrstvy do 50 mm</t>
  </si>
  <si>
    <t>-435008476</t>
  </si>
  <si>
    <t>5,75/0,03</t>
  </si>
  <si>
    <t>114203202</t>
  </si>
  <si>
    <t>Očištění lomového kamene nebo betonových tvárnic získaných při rozebrání dlažeb, záhozů, rovnanin a soustřeďovacích staveb od malty</t>
  </si>
  <si>
    <t>m3</t>
  </si>
  <si>
    <t>-626798573</t>
  </si>
  <si>
    <t>položka určená pro očištění cihel z rozebrané římsy</t>
  </si>
  <si>
    <t>8*0,3*0,15*2</t>
  </si>
  <si>
    <t>122301101</t>
  </si>
  <si>
    <t xml:space="preserve">Odkopávky a prokopávky nezapažené  s přehozením výkopku na vzdálenost do 3 m nebo s naložením na dopravní prostředek v hornině tř. 4 do 100 m3</t>
  </si>
  <si>
    <t>-643259036</t>
  </si>
  <si>
    <t>6,48</t>
  </si>
  <si>
    <t>122301109</t>
  </si>
  <si>
    <t xml:space="preserve">Odkopávky a prokopávky nezapažené  s přehozením výkopku na vzdálenost do 3 m nebo s naložením na dopravní prostředek v hornině tř. 4 Příplatek k cenám za lepivost horniny tř. 4</t>
  </si>
  <si>
    <t>-45035518</t>
  </si>
  <si>
    <t>130901113</t>
  </si>
  <si>
    <t>Bourání konstrukcí v hloubených vykopávkách s přemístěním suti na hromady na vzdálenost do 20 m nebo s naložením na dopravní prostředek ručně ze zdiva kamenného, pro jakýkoliv druh kamene na maltu cementovou</t>
  </si>
  <si>
    <t>-2076890404</t>
  </si>
  <si>
    <t>1,39</t>
  </si>
  <si>
    <t>162701105</t>
  </si>
  <si>
    <t xml:space="preserve">Vodorovné přemístění výkopku nebo sypaniny po suchu  na obvyklém dopravním prostředku, bez naložení výkopku, avšak se složením bez rozhrnutí z horniny tř. 1 až 4 na vzdálenost přes 9 000 do 10 000 m</t>
  </si>
  <si>
    <t>1852181540</t>
  </si>
  <si>
    <t>odvoz na skládku : výkop - násyp</t>
  </si>
  <si>
    <t>6,48-0,35-4,25*0,1</t>
  </si>
  <si>
    <t>162701109</t>
  </si>
  <si>
    <t xml:space="preserve">Vodorovné přemístění výkopku nebo sypaniny po suchu  na obvyklém dopravním prostředku, bez naložení výkopku, avšak se složením bez rozhrnutí z horniny tř. 1 až 4 na vzdálenost Příplatek k ceně za každých dalších i započatých 1 000 m</t>
  </si>
  <si>
    <t>-1455164004</t>
  </si>
  <si>
    <t>odvoz na skládku za dalších 12,5 km : výkop - násyp</t>
  </si>
  <si>
    <t>12,5*(6,48-0,35-4,25*0,1)</t>
  </si>
  <si>
    <t>171201211</t>
  </si>
  <si>
    <t>Poplatek za uložení stavebního odpadu na skládce (skládkovné) zeminy a kameniva zatříděného do Katalogu odpadů pod kódem 170 504</t>
  </si>
  <si>
    <t>t</t>
  </si>
  <si>
    <t>-145507620</t>
  </si>
  <si>
    <t>1,7*(6,48-0,35-4,25*0,1)</t>
  </si>
  <si>
    <t>174101101</t>
  </si>
  <si>
    <t xml:space="preserve">Zásyp sypaninou z jakékoliv horniny  s uložením výkopku ve vrstvách se zhutněním jam, šachet, rýh nebo kolem objektů v těchto vykopávkách</t>
  </si>
  <si>
    <t>587577735</t>
  </si>
  <si>
    <t>0,35</t>
  </si>
  <si>
    <t>181006112</t>
  </si>
  <si>
    <t xml:space="preserve">Rozprostření zemin schopných zúrodnění  v rovině a ve sklonu do 1:5, tloušťka vrstvy přes 0,10 do 0,15 m</t>
  </si>
  <si>
    <t>33323359</t>
  </si>
  <si>
    <t>4,25</t>
  </si>
  <si>
    <t>181411121</t>
  </si>
  <si>
    <t>Založení trávníku na půdě předem připravené plochy do 1000 m2 výsevem včetně utažení lučního v rovině nebo na svahu do 1:5</t>
  </si>
  <si>
    <t>1611206889</t>
  </si>
  <si>
    <t>M</t>
  </si>
  <si>
    <t>00572470</t>
  </si>
  <si>
    <t>osivo směs travní univerzál</t>
  </si>
  <si>
    <t>kg</t>
  </si>
  <si>
    <t>-1441587338</t>
  </si>
  <si>
    <t>4,25*0,15 'Přepočtené koeficientem množství</t>
  </si>
  <si>
    <t>Zakládání</t>
  </si>
  <si>
    <t>273322611</t>
  </si>
  <si>
    <t>Základy z betonu železového (bez výztuže) desky z betonu se zvýšenými nároky na prostředí tř. C 30/37</t>
  </si>
  <si>
    <t>2030216606</t>
  </si>
  <si>
    <t>viz příloha D.11 - položka je určena pro betonáž nového povrchu koruny hráze</t>
  </si>
  <si>
    <t>24,93+18,01+1,32+2,72+0,2</t>
  </si>
  <si>
    <t>278311213</t>
  </si>
  <si>
    <t>Zálivka kotevních otvorů z cementové zálivkové malty do 0,25 m3</t>
  </si>
  <si>
    <t>1733090235</t>
  </si>
  <si>
    <t>viz příloha D.11.</t>
  </si>
  <si>
    <t>položka určená pro zalití ocelových kotev vysokopevnostní nesmrštivou cementovou zálivkovou maltou</t>
  </si>
  <si>
    <t>0,11</t>
  </si>
  <si>
    <t>16</t>
  </si>
  <si>
    <t>985563213</t>
  </si>
  <si>
    <t>Příplatek k cenám stříkaných betonů za vyztužení vlákny polymerovými objemové vyztužení přes 3 do 4 kg/m3</t>
  </si>
  <si>
    <t>340799951</t>
  </si>
  <si>
    <t>viz příloha D.11 - položka je určena pro vyztužení vláknobetonového povrchu hráze u strojovny</t>
  </si>
  <si>
    <t>1,32</t>
  </si>
  <si>
    <t>Svislé a kompletní konstrukce</t>
  </si>
  <si>
    <t>17</t>
  </si>
  <si>
    <t>313232014</t>
  </si>
  <si>
    <t>Zdivo z cihel pálených obkladové z cihel lícových, včetně spárování pevnosti P 60, na maltu MVC dl. 290mm ( český formát 290x140x65 mm) plných</t>
  </si>
  <si>
    <t>726212853</t>
  </si>
  <si>
    <t>8*0,15*0,3*2</t>
  </si>
  <si>
    <t>18</t>
  </si>
  <si>
    <t>317321018</t>
  </si>
  <si>
    <t xml:space="preserve">Římsy opěrných zdí a valů z betonu železového  tř. C 30/37</t>
  </si>
  <si>
    <t>-1721137957</t>
  </si>
  <si>
    <t>viz příloha D.11 - pro beton se zvýšenými nároky prostředí</t>
  </si>
  <si>
    <t>1,44+0,05+0,60+0,108</t>
  </si>
  <si>
    <t>19</t>
  </si>
  <si>
    <t>317351107</t>
  </si>
  <si>
    <t>Bednění klenbových pásů, říms nebo překladů překladů neproměnného nebo proměnného průřezu nebo při tvaru zalomeném půdorysně nebo nárysně včetně podpěrné konstrukce do výše 4 m zřízení</t>
  </si>
  <si>
    <t>1617322559</t>
  </si>
  <si>
    <t>0,16+7,66+0,69+1,60+10,5+18,032</t>
  </si>
  <si>
    <t>20</t>
  </si>
  <si>
    <t>317351108</t>
  </si>
  <si>
    <t>Bednění klenbových pásů, říms nebo překladů překladů neproměnného nebo proměnného průřezu nebo při tvaru zalomeném půdorysně nebo nárysně včetně podpěrné konstrukce do výše 4 m odstranění</t>
  </si>
  <si>
    <t>-1524721711</t>
  </si>
  <si>
    <t>317661142</t>
  </si>
  <si>
    <t xml:space="preserve">Výplň spár monolitické římsy tmelem  polyuretanovým, spára šířky přes 15 do 40 mm</t>
  </si>
  <si>
    <t>m</t>
  </si>
  <si>
    <t>1274102639</t>
  </si>
  <si>
    <t>viz příloha D.11 - výplň spár jednosložkovým polyuretanovým tmelem do hloubky 30-50mm</t>
  </si>
  <si>
    <t>1,51+0,41+70+36,75+180,32+40+3*0,3</t>
  </si>
  <si>
    <t>22</t>
  </si>
  <si>
    <t>321366111</t>
  </si>
  <si>
    <t xml:space="preserve">Výztuž železobetonových konstrukcí vodních staveb  přehrad, jezů a plavebních komor, spodní stavby vodních elektráren, jader přehrad, odběrných věží a výpustných zařízení, opěrných zdí, šachet, šachtic a ostatních konstrukcí jednotlivé pruty průměru do 12 mm, z oceli 10 505 (R) nebo BSt 500</t>
  </si>
  <si>
    <t>-182299226</t>
  </si>
  <si>
    <t>viz příloha D.7, D.11</t>
  </si>
  <si>
    <t>"d8mm" (28,13+0,34)/1000</t>
  </si>
  <si>
    <t>"d12mm" 100,64/1000</t>
  </si>
  <si>
    <t>"d20mm" 19,73/1000</t>
  </si>
  <si>
    <t>Součet</t>
  </si>
  <si>
    <t>23</t>
  </si>
  <si>
    <t>321368211</t>
  </si>
  <si>
    <t xml:space="preserve">Výztuž železobetonových konstrukcí vodních staveb  přehrad, jezů a plavebních komor, spodní stavby vodních elektráren, jader přehrad, odběrných věží a výpustných zařízení, opěrných zdí, šachet, šachtic a ostatních konstrukcí jednotlivé pruty svařované sítě z ocelových tažených drátů jakéhokoliv druhu oceli jakéhokoliv průměru a roztečí</t>
  </si>
  <si>
    <t>-819056317</t>
  </si>
  <si>
    <t>"svařované sítě typu KARI" (746,87+141,06+8,79)/1000</t>
  </si>
  <si>
    <t>24</t>
  </si>
  <si>
    <t>388995211</t>
  </si>
  <si>
    <t xml:space="preserve">Chránička kabelů v římse z trub HDPE  do DN 80</t>
  </si>
  <si>
    <t>-603852438</t>
  </si>
  <si>
    <t>112+31</t>
  </si>
  <si>
    <t>25</t>
  </si>
  <si>
    <t>388995212</t>
  </si>
  <si>
    <t xml:space="preserve">Chránička kabelů v římse z trub HDPE  přes DN 80 do DN 110</t>
  </si>
  <si>
    <t>145324914</t>
  </si>
  <si>
    <t>26</t>
  </si>
  <si>
    <t>28615631</t>
  </si>
  <si>
    <t>odbočka HTEA úhel 87° DN 75/75</t>
  </si>
  <si>
    <t>kus</t>
  </si>
  <si>
    <t>1407499141</t>
  </si>
  <si>
    <t>27</t>
  </si>
  <si>
    <t>R012</t>
  </si>
  <si>
    <t>Přepojení kabelu TBD v délce 80 m</t>
  </si>
  <si>
    <t>kpl</t>
  </si>
  <si>
    <t>-1125024846</t>
  </si>
  <si>
    <t>Komunikace pozemní</t>
  </si>
  <si>
    <t>28</t>
  </si>
  <si>
    <t>564861111</t>
  </si>
  <si>
    <t xml:space="preserve">Podklad ze štěrkodrti ŠD  s rozprostřením a zhutněním, po zhutnění tl. 200 mm</t>
  </si>
  <si>
    <t>128818815</t>
  </si>
  <si>
    <t>13,6</t>
  </si>
  <si>
    <t>Úpravy povrchů, podlahy a osazování výplní</t>
  </si>
  <si>
    <t>29</t>
  </si>
  <si>
    <t>628635512</t>
  </si>
  <si>
    <t xml:space="preserve">Vyplnění spár dosavadních konstrukcí zdiva  cementovou maltou s vyčištěním spár hloubky do 70 mm, zdiva z lomového kamene s vyspárováním</t>
  </si>
  <si>
    <t>1019704814</t>
  </si>
  <si>
    <t>1,75</t>
  </si>
  <si>
    <t>30</t>
  </si>
  <si>
    <t>916231213</t>
  </si>
  <si>
    <t>Osazení chodníkového obrubníku betonového se zřízením lože, s vyplněním a zatřením spár cementovou maltou stojatého s boční opěrou z betonu prostého, do lože z betonu prostého</t>
  </si>
  <si>
    <t>-487886675</t>
  </si>
  <si>
    <t>8,5</t>
  </si>
  <si>
    <t>31</t>
  </si>
  <si>
    <t>59217018</t>
  </si>
  <si>
    <t>obrubník betonový chodníkový 1000x80x200mm</t>
  </si>
  <si>
    <t>1421909917</t>
  </si>
  <si>
    <t>32</t>
  </si>
  <si>
    <t>919735122</t>
  </si>
  <si>
    <t xml:space="preserve">Řezání stávajícího betonového krytu nebo podkladu  hloubky přes 50 do 100 mm</t>
  </si>
  <si>
    <t>-787908517</t>
  </si>
  <si>
    <t>"prořezání dilatačních spar" 70</t>
  </si>
  <si>
    <t>"prořezání spar bloků" 180,32</t>
  </si>
  <si>
    <t xml:space="preserve">Součet </t>
  </si>
  <si>
    <t>33</t>
  </si>
  <si>
    <t>919735125</t>
  </si>
  <si>
    <t xml:space="preserve">Řezání stávajícího betonového krytu nebo podkladu  hloubky přes 200 do 250 mm</t>
  </si>
  <si>
    <t>-2083333213</t>
  </si>
  <si>
    <t>222</t>
  </si>
  <si>
    <t>34</t>
  </si>
  <si>
    <t>931992121</t>
  </si>
  <si>
    <t xml:space="preserve">Výplň dilatačních spár z polystyrenu  extrudovaného, tloušťky 20 mm</t>
  </si>
  <si>
    <t>889746704</t>
  </si>
  <si>
    <t>35</t>
  </si>
  <si>
    <t>931992121.R</t>
  </si>
  <si>
    <t xml:space="preserve">Výplň dilatačních spár z polystyrenu  extrudovaného, tloušťky 10 mm</t>
  </si>
  <si>
    <t>1671601083</t>
  </si>
  <si>
    <t>0,9</t>
  </si>
  <si>
    <t>36</t>
  </si>
  <si>
    <t>155211511.R</t>
  </si>
  <si>
    <t>Vyplnění loží říms a podpěr spárováním š do 20 mm hl do 50 mm hrubou reprofilační maltou</t>
  </si>
  <si>
    <t>-348218200</t>
  </si>
  <si>
    <t>63,7+124</t>
  </si>
  <si>
    <t>37</t>
  </si>
  <si>
    <t>931994106</t>
  </si>
  <si>
    <t xml:space="preserve">Těsnění spáry betonové konstrukce pásy, profily, tmely  těsnicím pásem vnitřním, spáry dilatační</t>
  </si>
  <si>
    <t>-67707567</t>
  </si>
  <si>
    <t>70</t>
  </si>
  <si>
    <t>38</t>
  </si>
  <si>
    <t>56284008</t>
  </si>
  <si>
    <t>pás těsnící PVC do dilatačních spar betonových konstrukcí vnitřní š 240mm</t>
  </si>
  <si>
    <t>-1818507453</t>
  </si>
  <si>
    <t>39</t>
  </si>
  <si>
    <t>935113111</t>
  </si>
  <si>
    <t xml:space="preserve">Osazení odvodňovacího žlabu s krycím roštem  polymerbetonového šířky do 200 mm</t>
  </si>
  <si>
    <t>-103202784</t>
  </si>
  <si>
    <t>V cenách jsou započteny i náklady na předepsné obetonování a lože z betonu C30/37 XF3</t>
  </si>
  <si>
    <t>111</t>
  </si>
  <si>
    <t>40</t>
  </si>
  <si>
    <t>R010</t>
  </si>
  <si>
    <t>Kompletní dodávka materiálu odvodňovacích žlabů s příslušenstvím</t>
  </si>
  <si>
    <t>1759909849</t>
  </si>
  <si>
    <t>všechny typy prvků jsou u vedeny v příloze D.8. Kladečské schema podélného odvodňovacího žlabu - bez této přílohy nelze objednávat prvky žlabu</t>
  </si>
  <si>
    <t>4ks čelní stěna kombinovaná odvodňovacího liniového žlabu šířky 100 mm</t>
  </si>
  <si>
    <t>4ks čelní stěna odvodňovacího liniového žlabu šířky 100 mm</t>
  </si>
  <si>
    <t>4ks adaptér pro změnu toku odvodňovacího liniového žlabu šířky 100 mm</t>
  </si>
  <si>
    <t>6ks odvodňovacího liniového žlabu šířky 100 mm délky 500mm typ 10.1</t>
  </si>
  <si>
    <t>13ks odvodňovacího liniového žlabu šířky 100 mm délky 1000mm typ 10.0</t>
  </si>
  <si>
    <t>8ks odvodňovacího liniového žlabu šířky 100 mm délky 1000mm typ 10</t>
  </si>
  <si>
    <t>8ks odvodňovacího liniového žlabu šířky 100 mm délky 1000mm typ 9</t>
  </si>
  <si>
    <t>8ks odvodňovacího liniového žlabu šířky 100 mm délky 1000mm typ 8</t>
  </si>
  <si>
    <t>8ks odvodňovacího liniového žlabu šířky 100 mm délky 1000mm typ 7</t>
  </si>
  <si>
    <t>8ks odvodňovacího liniového žlabu šířky 100 mm délky 1000mm typ 6</t>
  </si>
  <si>
    <t>16ks odvodňovacího liniového žlabu šířky 100 mm délky 1000mm typ 5.0</t>
  </si>
  <si>
    <t>8ks odvodňovacího liniového žlabu šířky 100 mm délky 1000mm typ 5</t>
  </si>
  <si>
    <t>8ks odvodňovacího liniového žlabu šířky 100 mm délky 1000mm typ 4</t>
  </si>
  <si>
    <t>8ks odvodňovacího liniového žlabu šířky 100 mm délky 1000mm typ 3</t>
  </si>
  <si>
    <t>8ks odvodňovacího liniového žlabu šířky 100 mm délky 1000mm typ 2</t>
  </si>
  <si>
    <t>7ks odvodňovacího liniového žlabu šířky 100 mm délky 1000mm typ 1</t>
  </si>
  <si>
    <t>232ks můstkový rošt B125 délky 500mm; litinový včetně příslušenství pro uzamknutí proti krádeži - např. na imbus klíč</t>
  </si>
  <si>
    <t>41</t>
  </si>
  <si>
    <t>938903113</t>
  </si>
  <si>
    <t xml:space="preserve">Dokončovací práce na dosavadních konstrukcích  vysekání spár s očištěním zdiva nebo dlažby, s naložením suti na dopravní prostředek nebo s odklizením na hromady do vzdálenosti 50 m při hloubce spáry do 70 mm ve zdivu z lomového kamene</t>
  </si>
  <si>
    <t>-1893330480</t>
  </si>
  <si>
    <t>42</t>
  </si>
  <si>
    <t>938903211</t>
  </si>
  <si>
    <t xml:space="preserve">Dokončovací práce na dosavadních konstrukcích  vysekání spár s očištěním zdiva nebo dlažby, s naložením suti na dopravní prostředek nebo s odklizením na hromady do vzdálenosti 50 m při hloubce spáry přes 70 do 120 mm ve zdivu z lomového kamene</t>
  </si>
  <si>
    <t>1072484217</t>
  </si>
  <si>
    <t>"schody" 1,75</t>
  </si>
  <si>
    <t>"koruna"207,95</t>
  </si>
  <si>
    <t>43</t>
  </si>
  <si>
    <t>941121112</t>
  </si>
  <si>
    <t xml:space="preserve">Montáž lešení řadového trubkového těžkého pracovního s podlahami  z fošen nebo dílců min. tl. 38 mm, s provozním zatížením tř. 4 do 300 kg/m2 šířky tř. W15 přes 1,5 do 1,8 m, výšky přes 10 do 20 m</t>
  </si>
  <si>
    <t>835039857</t>
  </si>
  <si>
    <t>44</t>
  </si>
  <si>
    <t>941121212</t>
  </si>
  <si>
    <t xml:space="preserve">Montáž lešení řadového trubkového těžkého pracovního s podlahami  Příplatek za první a každý další den použití lešení k ceně -1112</t>
  </si>
  <si>
    <t>2006597771</t>
  </si>
  <si>
    <t>viz příloha D.11 - za dalších 89 dní</t>
  </si>
  <si>
    <t>89*lešení</t>
  </si>
  <si>
    <t>45</t>
  </si>
  <si>
    <t>941121812</t>
  </si>
  <si>
    <t xml:space="preserve">Demontáž lešení řadového trubkového těžkého pracovního s podlahami  z fošen nebo dílců min. tl. 38 mm, s provozním zatížením tř. 4 do 300 kg/m2 šířky tř. W15 přes 1,5 do 1,8 m, výšky přes 10 do 20 m</t>
  </si>
  <si>
    <t>-346882466</t>
  </si>
  <si>
    <t>46</t>
  </si>
  <si>
    <t>953965121</t>
  </si>
  <si>
    <t xml:space="preserve">Kotvy chemické s vyvrtáním otvoru  kotevní šrouby pro chemické kotvy, velikost M 12, délka 160 mm</t>
  </si>
  <si>
    <t>-179719878</t>
  </si>
  <si>
    <t>1. V cenách 953 96-11 a 953 96-12 jsou započteny i náklady na:</t>
  </si>
  <si>
    <t xml:space="preserve">a) rozměření, vrtání a spotřebu vrtáků. Pro velikost M 8 až M 30 jsou započteny náklady na vrtání příklepovými vrtáky, pro velikost M 33 až M 39 </t>
  </si>
  <si>
    <t>diamantovými korunkami,</t>
  </si>
  <si>
    <t>b) vyfoukání otvoru, přípravu kotev k uložení do otvorů, vyplnění kotevních otvorů tmelem nebo chemickou patronou včetně dodávky materiálu.</t>
  </si>
  <si>
    <t xml:space="preserve">2. V cenách 953 96-51.. jsou započteny i náklady na dodání a zasunutí kotevního šroubu do otvoru vyplněného chemickým tmelem nebo patronou a dotažení </t>
  </si>
  <si>
    <t>20+20</t>
  </si>
  <si>
    <t>47</t>
  </si>
  <si>
    <t>966054121.R</t>
  </si>
  <si>
    <t>Vybourání částí ŽB říms vyložených do 500 mm se zvýšenými nároky na práci ve výšce a na těžko dostupných místech</t>
  </si>
  <si>
    <t>-2111593879</t>
  </si>
  <si>
    <t>100*0,4 "betonové podpěry římsy</t>
  </si>
  <si>
    <t>99 "betonové bloky římsy</t>
  </si>
  <si>
    <t>98*0,65 "čelní plochy mezi podpěrami</t>
  </si>
  <si>
    <t>48</t>
  </si>
  <si>
    <t>974041111</t>
  </si>
  <si>
    <t xml:space="preserve">Vysekání cementové nebo betonové zálivky ze spár mezi panely  průřezu spáry 30x30 mm</t>
  </si>
  <si>
    <t>-2099056646</t>
  </si>
  <si>
    <t>viz příloha D.11 - vyškrábání spar tl. 5-20 mm do hloubky 30 mm</t>
  </si>
  <si>
    <t>180,32+40</t>
  </si>
  <si>
    <t>49</t>
  </si>
  <si>
    <t>974041112</t>
  </si>
  <si>
    <t xml:space="preserve">Vysekání cementové nebo betonové zálivky ze spár mezi panely  průřezu spáry 40x50 mm</t>
  </si>
  <si>
    <t>-926192385</t>
  </si>
  <si>
    <t>viz příloha D.11 - odstranění loží říms tl. 20 mm do hloubky 50 mm</t>
  </si>
  <si>
    <t>63,7</t>
  </si>
  <si>
    <t>50</t>
  </si>
  <si>
    <t>977131291</t>
  </si>
  <si>
    <t>Vrty příklepovými vrtáky do cihelného zdiva nebo prostého betonu Příplatek k cenám za práci ve stísněném prostoru</t>
  </si>
  <si>
    <t>445802362</t>
  </si>
  <si>
    <t>0,21*12</t>
  </si>
  <si>
    <t>51</t>
  </si>
  <si>
    <t>977151124</t>
  </si>
  <si>
    <t>Jádrové vrty diamantovými korunkami do stavebních materiálů (železobetonu, betonu, cihel, obkladů, dlažeb, kamene) průměru přes 150 do 180 mm</t>
  </si>
  <si>
    <t>163788156</t>
  </si>
  <si>
    <t>V cenách jsou započteny i náklady na rozměření, ukotvení vrtacího stroje, vrtání, opotřebení diamantových vrtacích korunek a spotřebu vody.</t>
  </si>
  <si>
    <t>0,65*3</t>
  </si>
  <si>
    <t>52</t>
  </si>
  <si>
    <t>977151223</t>
  </si>
  <si>
    <t>Jádrové vrty diamantovými korunkami do stavebních materiálů (železobetonu, betonu, cihel, obkladů, dlažeb, kamene) dovrchní (směrem vzhůru), průměru přes 130 do 150 mm</t>
  </si>
  <si>
    <t>1443068985</t>
  </si>
  <si>
    <t>1. V cenách jsou započteny i náklady na rozměření, ukotvení vrtacího stroje, vrtání, opotřebení diamantových vrtacích korunek a spotřebu vody.</t>
  </si>
  <si>
    <t>2. V cenách -1211 až -1233 pro dovrchní vrty jsou započteny i náklady na odsátí výplachové vody z vrtu.</t>
  </si>
  <si>
    <t>1,3*1+0,5*16</t>
  </si>
  <si>
    <t>53</t>
  </si>
  <si>
    <t>13010359</t>
  </si>
  <si>
    <t>ocel pásová válcovaná za studena 50x3mm</t>
  </si>
  <si>
    <t>166265424</t>
  </si>
  <si>
    <t>P</t>
  </si>
  <si>
    <t>Poznámka k položce:_x000d_
Hmotnost: 1,20 kg/m</t>
  </si>
  <si>
    <t>13,56/1000</t>
  </si>
  <si>
    <t>54</t>
  </si>
  <si>
    <t>13010359.R</t>
  </si>
  <si>
    <t>ocel pásová válcovaná za studena 80x3mm</t>
  </si>
  <si>
    <t>244179876</t>
  </si>
  <si>
    <t>18,09/1000</t>
  </si>
  <si>
    <t>55</t>
  </si>
  <si>
    <t>985121122</t>
  </si>
  <si>
    <t>Tryskání degradovaného betonu stěn, rubu kleneb a podlah vodou pod tlakem přes 300 do 1 250 barů</t>
  </si>
  <si>
    <t>-1206378455</t>
  </si>
  <si>
    <t>viz příloha D.11 - otryskání povrchů styčných spar betonových konstrukcí tlakovou vodou min. tlakem vody 800bar</t>
  </si>
  <si>
    <t>207,95+204,14+29,4+61,5</t>
  </si>
  <si>
    <t>56</t>
  </si>
  <si>
    <t>985131311</t>
  </si>
  <si>
    <t>Očištění ploch stěn, rubu kleneb a podlah ruční dočištění ocelovými kartáči</t>
  </si>
  <si>
    <t>24989023</t>
  </si>
  <si>
    <t>viz příloha D.11 - ruční očištění povrchů styčných spar betonových konstrukcí od nečistot, malty a zbytků betonu po vybouraných konstrukcích</t>
  </si>
  <si>
    <t>204,14+29,4+61,5</t>
  </si>
  <si>
    <t>57</t>
  </si>
  <si>
    <t>985221022</t>
  </si>
  <si>
    <t>Postupné rozebírání zdiva pro další použití cihelného, objemu přes 1 do 3 m3</t>
  </si>
  <si>
    <t>-172260922</t>
  </si>
  <si>
    <t>58</t>
  </si>
  <si>
    <t>985311111</t>
  </si>
  <si>
    <t>Reprofilace betonu sanačními maltami na cementové bázi ručně stěn, tloušťky do 10 mm</t>
  </si>
  <si>
    <t>1851684822</t>
  </si>
  <si>
    <t>položka určená pro vytvoření povrchů jemnou reprofilační maltou</t>
  </si>
  <si>
    <t>206,2 "povrch bloků</t>
  </si>
  <si>
    <t>29,4 "čelní plochy mezi podpěrami</t>
  </si>
  <si>
    <t>61,5 "podpěry</t>
  </si>
  <si>
    <t>59</t>
  </si>
  <si>
    <t>985311112</t>
  </si>
  <si>
    <t>Reprofilace betonu sanačními maltami na cementové bázi ručně stěn, tloušťky přes 10 do 20 mm</t>
  </si>
  <si>
    <t>1869255232</t>
  </si>
  <si>
    <t>viz. příloha D.11.</t>
  </si>
  <si>
    <t>položka určená pro vytvoření hrubé reprofilace bloků římsy</t>
  </si>
  <si>
    <t>0,5</t>
  </si>
  <si>
    <t>60</t>
  </si>
  <si>
    <t>985311115</t>
  </si>
  <si>
    <t>Reprofilace betonu sanačními maltami na cementové bázi ručně stěn, tloušťky přes 40 do 50 mm</t>
  </si>
  <si>
    <t>2067681482</t>
  </si>
  <si>
    <t>položka určená pro základní vyspravení povrchů v předpokládané tloušťce 50mm</t>
  </si>
  <si>
    <t>38,34+0,41 "reprofilace bloků římsy</t>
  </si>
  <si>
    <t>9,1 "reprofilace podpěr</t>
  </si>
  <si>
    <t>4,12 "čelní plochy mezi podpěrami</t>
  </si>
  <si>
    <t>61</t>
  </si>
  <si>
    <t>985323112</t>
  </si>
  <si>
    <t>Spojovací můstek reprofilovaného betonu na cementové bázi, tloušťky 2 mm</t>
  </si>
  <si>
    <t>-1168147910</t>
  </si>
  <si>
    <t>386,82+16,8+206,2+4,12+29,4+61,5+9,1+38,4</t>
  </si>
  <si>
    <t>62</t>
  </si>
  <si>
    <t>985331211</t>
  </si>
  <si>
    <t>Dodatečné vlepování betonářské výztuže včetně vyvrtání a vyčištění otvoru chemickou maltou průměr výztuže 8 mm</t>
  </si>
  <si>
    <t>1628499113</t>
  </si>
  <si>
    <t>viz příloha D.11 - kotvení dobetonávky bloku</t>
  </si>
  <si>
    <t>3*0,16</t>
  </si>
  <si>
    <t>63</t>
  </si>
  <si>
    <t>985331217</t>
  </si>
  <si>
    <t>Dodatečné vlepování betonářské výztuže včetně vyvrtání a vyčištění otvoru chemickou maltou průměr výztuže 20 mm</t>
  </si>
  <si>
    <t>-97321275</t>
  </si>
  <si>
    <t>viz příloha D.11 - kotvení nové římsy do kamenného zdiva</t>
  </si>
  <si>
    <t>16*0,2</t>
  </si>
  <si>
    <t>64</t>
  </si>
  <si>
    <t>985564124</t>
  </si>
  <si>
    <t>Kotvičky pro výztuž stříkaného betonu z betonářské oceli do cementové malty, hloubky kotvení přes 200 do 400 mm, průměru přes 10 do 16 mm</t>
  </si>
  <si>
    <t>-570555777</t>
  </si>
  <si>
    <t>položka určená pro vytvoření otvorů a osazení ocelových kotev do chemických kotev betonových podpěr bloků</t>
  </si>
  <si>
    <t>hloubka vývrtu 210 mm o průměru 12 mm; ocelové trny délky 350 mm a průměru 8 mm</t>
  </si>
  <si>
    <t>65</t>
  </si>
  <si>
    <t>985564911</t>
  </si>
  <si>
    <t>Kotvičky pro výztuž stříkaného betonu Příplatek k cenám za práci ve stísněném prostoru</t>
  </si>
  <si>
    <t>1910802653</t>
  </si>
  <si>
    <t>66</t>
  </si>
  <si>
    <t>R001</t>
  </si>
  <si>
    <t xml:space="preserve">Odstranění stávajících odvodňovacích trubek odřezáním,  vybroušení do hl. 3 cm, vyspárování jednosložkovým polyuretanovým pružným tmelem (ze sedáku na laně)</t>
  </si>
  <si>
    <t>304072900</t>
  </si>
  <si>
    <t>67</t>
  </si>
  <si>
    <t>R002</t>
  </si>
  <si>
    <t>Dočasná demontáž ocelového zábradlí</t>
  </si>
  <si>
    <t>1598166784</t>
  </si>
  <si>
    <t>položka je určena pro demontáž stávajícího ocelového zábradlí, přesun do místa uskladnění a zpět na hráz, zpětná montáž na původní místo</t>
  </si>
  <si>
    <t>součástí položky je očíslování rozebraných dílců zábradlí pro zajištění správného pořadí zpětné montáže a zabezpečení zábradlí proti krádeži</t>
  </si>
  <si>
    <t>125</t>
  </si>
  <si>
    <t>68</t>
  </si>
  <si>
    <t>R003</t>
  </si>
  <si>
    <t>Dočasná demontáž ocelové podesty</t>
  </si>
  <si>
    <t>ks</t>
  </si>
  <si>
    <t>1863747065</t>
  </si>
  <si>
    <t>položka je určena pro demontáž stávající ocelové podesty, přesun do místa uskladnění a zpět na hráz, zpětná montáž na původní místo</t>
  </si>
  <si>
    <t>69</t>
  </si>
  <si>
    <t>R004</t>
  </si>
  <si>
    <t>Odstranění neprovozovaného kabelu TBD</t>
  </si>
  <si>
    <t>-2000439992</t>
  </si>
  <si>
    <t>odstranění stávajícího neprovozovaného kabelu TBD, včetně odvozu a likvidaci v recyklačním středisku</t>
  </si>
  <si>
    <t>R005</t>
  </si>
  <si>
    <t>Demontáž ocelové chráničky s kabelem TBD na zábradlí</t>
  </si>
  <si>
    <t>1653630912</t>
  </si>
  <si>
    <t>položka je určena pro demontáž stávající ocelové chráničky, včetně vytažení provozovaného kabelu TBD, pro možnost následného vtažení do nové chráničky</t>
  </si>
  <si>
    <t>součástí položky je odvoz a likvidace stávající ocelové chráničky v recyklačním středisku</t>
  </si>
  <si>
    <t>80</t>
  </si>
  <si>
    <t>71</t>
  </si>
  <si>
    <t>R006</t>
  </si>
  <si>
    <t>Odstranění stávajícího kabelu NN</t>
  </si>
  <si>
    <t>157417293</t>
  </si>
  <si>
    <t>odstranění stávajícího kabelu NN, včetně odvozu a likvidace v recyklačním středisku</t>
  </si>
  <si>
    <t>72</t>
  </si>
  <si>
    <t>R007</t>
  </si>
  <si>
    <t>Očíslování stávajících bloků a podpěr</t>
  </si>
  <si>
    <t>233475957</t>
  </si>
  <si>
    <t>200</t>
  </si>
  <si>
    <t>73</t>
  </si>
  <si>
    <t>R008</t>
  </si>
  <si>
    <t>Zabroušení kamenné zdi od kotvících prvků jádrových vrtů do hl.30mm, zapravení povrchu opravnou maltou do ztracena</t>
  </si>
  <si>
    <t>-1199911056</t>
  </si>
  <si>
    <t>74</t>
  </si>
  <si>
    <t>19632841</t>
  </si>
  <si>
    <t>trubka Cu 99,99 stav tvrdý D 108 tl stěny 2,5mm</t>
  </si>
  <si>
    <t>1824264429</t>
  </si>
  <si>
    <t>Poznámka k položce:_x000d_
hmotnost: 7,38 kg/m</t>
  </si>
  <si>
    <t>4,15</t>
  </si>
  <si>
    <t>75</t>
  </si>
  <si>
    <t>R011</t>
  </si>
  <si>
    <t>polymerní vyrovnávací malta, tl. vrstvy 10mm</t>
  </si>
  <si>
    <t>800912440</t>
  </si>
  <si>
    <t>0,2</t>
  </si>
  <si>
    <t>997</t>
  </si>
  <si>
    <t>Přesun sutě</t>
  </si>
  <si>
    <t>76</t>
  </si>
  <si>
    <t>997221561</t>
  </si>
  <si>
    <t xml:space="preserve">Vodorovná doprava suti  bez naložení, ale se složením a s hrubým urovnáním z kusových materiálů, na vzdálenost do 1 km</t>
  </si>
  <si>
    <t>1985936111</t>
  </si>
  <si>
    <t>77</t>
  </si>
  <si>
    <t>997221569</t>
  </si>
  <si>
    <t xml:space="preserve">Vodorovná doprava suti  bez naložení, ale se složením a s hrubým urovnáním Příplatek k ceně za každý další i započatý 1 km přes 1 km</t>
  </si>
  <si>
    <t>661324358</t>
  </si>
  <si>
    <t>(130,556-18,78)*21,5 "beton</t>
  </si>
  <si>
    <t>18,78*17,5 "asfaltové směsi</t>
  </si>
  <si>
    <t>78</t>
  </si>
  <si>
    <t>997221815</t>
  </si>
  <si>
    <t>Poplatek za uložení stavebního odpadu na skládce (skládkovné) z prostého betonu zatříděného do Katalogu odpadů pod kódem 170 101</t>
  </si>
  <si>
    <t>1250063661</t>
  </si>
  <si>
    <t>130,556-18,78</t>
  </si>
  <si>
    <t>79</t>
  </si>
  <si>
    <t>997221845</t>
  </si>
  <si>
    <t>Poplatek za uložení stavebního odpadu na skládce (skládkovné) asfaltového bez obsahu dehtu zatříděného do Katalogu odpadů pod kódem 170 302</t>
  </si>
  <si>
    <t>635625858</t>
  </si>
  <si>
    <t>18,78</t>
  </si>
  <si>
    <t>998</t>
  </si>
  <si>
    <t>Přesun hmot</t>
  </si>
  <si>
    <t>998322011</t>
  </si>
  <si>
    <t xml:space="preserve">Přesun hmot pro objekty hráze přehradní zděné, betonové, železobetonové  dopravní vzdálenost do 500 m</t>
  </si>
  <si>
    <t>294729857</t>
  </si>
  <si>
    <t>PSV</t>
  </si>
  <si>
    <t>Práce a dodávky PSV</t>
  </si>
  <si>
    <t>711</t>
  </si>
  <si>
    <t>Izolace proti vodě, vlhkosti a plynům</t>
  </si>
  <si>
    <t>81</t>
  </si>
  <si>
    <t>711111053</t>
  </si>
  <si>
    <t xml:space="preserve">Provedení izolace proti zemní vlhkosti natěradly a tmely za studena  na ploše vodorovné V dvojnásobným nátěrem krystalickou hydroizolací</t>
  </si>
  <si>
    <t>-878757384</t>
  </si>
  <si>
    <t>hydroizol_stěrka_vod/2</t>
  </si>
  <si>
    <t>82</t>
  </si>
  <si>
    <t>711112053</t>
  </si>
  <si>
    <t xml:space="preserve">Provedení izolace proti zemní vlhkosti natěradly a tmely za studena  na ploše svislé s dvojnásobným nátěrem krystalickou hydroizolací</t>
  </si>
  <si>
    <t>1862580117</t>
  </si>
  <si>
    <t>hydroizol_stěrka_svi/2</t>
  </si>
  <si>
    <t>83</t>
  </si>
  <si>
    <t>24551050.R</t>
  </si>
  <si>
    <t>stěrka hydroizolační cementovo-akrylátová, 1-složková, trvale pružná, vodotěsná, paropropustná, odolná vůči působení CHRL</t>
  </si>
  <si>
    <t>-312756294</t>
  </si>
  <si>
    <t xml:space="preserve">Poznámka k položce:_x000d_
Spotřeba: na jednu vrstvu tl. 1 mm 1,8 kg/m2 </t>
  </si>
  <si>
    <t>spotřeba 1,8 kg/m2 na 1mm tl. vrstvy</t>
  </si>
  <si>
    <t>412,4+58,8+123</t>
  </si>
  <si>
    <t>386,82+27,19</t>
  </si>
  <si>
    <t>1008,21*1,8 'Přepočtené koeficientem množství</t>
  </si>
  <si>
    <t>84</t>
  </si>
  <si>
    <t>998711103</t>
  </si>
  <si>
    <t xml:space="preserve">Přesun hmot pro izolace proti vodě, vlhkosti a plynům  stanovený z hmotnosti přesunovaného materiálu vodorovná dopravní vzdálenost do 50 m v objektech výšky přes 12 do 60 m</t>
  </si>
  <si>
    <t>-317326179</t>
  </si>
  <si>
    <t>85</t>
  </si>
  <si>
    <t>R009</t>
  </si>
  <si>
    <t>Antikorozní nátěr - jednosložková antikorozní cementová malta k ochraně ocelové výztuže, s obsahem inhibitoru koroze</t>
  </si>
  <si>
    <t>1433668465</t>
  </si>
  <si>
    <t>spotřeba 1,6 kg/m2 na 1 vrstvu nátěru tl. 1mm</t>
  </si>
  <si>
    <t>10,54</t>
  </si>
  <si>
    <t>741</t>
  </si>
  <si>
    <t>Elektroinstalace - silnoproud</t>
  </si>
  <si>
    <t>86</t>
  </si>
  <si>
    <t>741122024</t>
  </si>
  <si>
    <t>Montáž kabelů měděných bez ukončení uložených pod omítku plných kulatých (CYKY), počtu a průřezu žil 4x10 mm2</t>
  </si>
  <si>
    <t>-1052186745</t>
  </si>
  <si>
    <t>87</t>
  </si>
  <si>
    <t>34111076</t>
  </si>
  <si>
    <t>kabel silový s Cu jádrem 1 kV 4x10mm2</t>
  </si>
  <si>
    <t>-1197161933</t>
  </si>
  <si>
    <t>31*1,2 'Přepočtené koeficientem množství</t>
  </si>
  <si>
    <t>88</t>
  </si>
  <si>
    <t>R013</t>
  </si>
  <si>
    <t>Svorka starého a nového kabelu NN</t>
  </si>
  <si>
    <t>61836273</t>
  </si>
  <si>
    <t>89</t>
  </si>
  <si>
    <t>R014</t>
  </si>
  <si>
    <t>odvrtání otvoru d30 mm do zdiva kamenného, cihelného, nebo betonu</t>
  </si>
  <si>
    <t>-520044521</t>
  </si>
  <si>
    <t>3*0,5</t>
  </si>
  <si>
    <t>90</t>
  </si>
  <si>
    <t>R015</t>
  </si>
  <si>
    <t>husí krk d20mm pro kabely</t>
  </si>
  <si>
    <t>-1147310654</t>
  </si>
  <si>
    <t>1,5</t>
  </si>
  <si>
    <t>91</t>
  </si>
  <si>
    <t>998741103</t>
  </si>
  <si>
    <t>Přesun hmot pro silnoproud stanovený z hmotnosti přesunovaného materiálu vodorovná dopravní vzdálenost do 50 m v objektech výšky přes 12 do 24 m</t>
  </si>
  <si>
    <t>-101967596</t>
  </si>
  <si>
    <t>767</t>
  </si>
  <si>
    <t>Konstrukce zámečnické</t>
  </si>
  <si>
    <t>92</t>
  </si>
  <si>
    <t>767141918.R</t>
  </si>
  <si>
    <t>svařování konzol, úhelníků a prutů</t>
  </si>
  <si>
    <t>-223394459</t>
  </si>
  <si>
    <t>80+64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</si>
</sst>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4">
    <font>
      <sz val="8"/>
      <name val="Arial CE"/>
      <family val="2"/>
    </font>
    <font>
      <sz val="8"/>
      <color rgb="FF969696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8"/>
      <name val="Arial CE"/>
    </font>
    <font>
      <sz val="12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2"/>
      <color rgb="FF800000"/>
      <name val="Arial CE"/>
    </font>
    <font>
      <sz val="8"/>
      <color rgb="FF960000"/>
      <name val="Arial CE"/>
    </font>
    <font>
      <sz val="7"/>
      <color rgb="FF969696"/>
      <name val="Arial CE"/>
    </font>
    <font>
      <sz val="8"/>
      <color rgb="FF000000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264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0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2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0" fillId="2" borderId="0" xfId="0" applyFont="1" applyFill="1" applyAlignment="1" applyProtection="1">
      <alignment horizontal="left" vertical="center"/>
      <protection locked="0"/>
    </xf>
    <xf numFmtId="49" fontId="0" fillId="2" borderId="0" xfId="0" applyNumberFormat="1" applyFont="1" applyFill="1" applyAlignment="1" applyProtection="1">
      <alignment horizontal="left" vertical="center"/>
      <protection locked="0"/>
    </xf>
    <xf numFmtId="49" fontId="0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6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right" vertical="center"/>
    </xf>
    <xf numFmtId="4" fontId="15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3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3" fillId="3" borderId="7" xfId="0" applyFont="1" applyFill="1" applyBorder="1" applyAlignment="1" applyProtection="1">
      <alignment horizontal="center" vertical="center"/>
    </xf>
    <xf numFmtId="0" fontId="3" fillId="3" borderId="7" xfId="0" applyFont="1" applyFill="1" applyBorder="1" applyAlignment="1" applyProtection="1">
      <alignment horizontal="left" vertical="center"/>
    </xf>
    <xf numFmtId="4" fontId="3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left" vertical="center" wrapText="1"/>
    </xf>
    <xf numFmtId="0" fontId="2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0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vertical="center" wrapText="1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" fillId="0" borderId="14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left" vertical="center"/>
    </xf>
    <xf numFmtId="0" fontId="19" fillId="4" borderId="0" xfId="0" applyFont="1" applyFill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3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3" fillId="0" borderId="3" xfId="0" applyFont="1" applyBorder="1" applyAlignment="1">
      <alignment vertical="center"/>
    </xf>
    <xf numFmtId="4" fontId="18" fillId="0" borderId="14" xfId="0" applyNumberFormat="1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5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6" fillId="0" borderId="14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4" fontId="26" fillId="0" borderId="19" xfId="0" applyNumberFormat="1" applyFont="1" applyBorder="1" applyAlignment="1" applyProtection="1">
      <alignment vertical="center"/>
    </xf>
    <xf numFmtId="4" fontId="26" fillId="0" borderId="20" xfId="0" applyNumberFormat="1" applyFont="1" applyBorder="1" applyAlignment="1" applyProtection="1">
      <alignment vertical="center"/>
    </xf>
    <xf numFmtId="166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/>
      <protection locked="0"/>
    </xf>
    <xf numFmtId="165" fontId="0" fillId="0" borderId="0" xfId="0" applyNumberFormat="1" applyFont="1" applyAlignment="1">
      <alignment horizontal="left" vertical="center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12" xfId="0" applyFont="1" applyBorder="1" applyAlignment="1" applyProtection="1">
      <alignment vertical="center"/>
      <protection locked="0"/>
    </xf>
    <xf numFmtId="0" fontId="16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3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3" fillId="4" borderId="7" xfId="0" applyFont="1" applyFill="1" applyBorder="1" applyAlignment="1">
      <alignment horizontal="right" vertical="center"/>
    </xf>
    <xf numFmtId="0" fontId="3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3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19" fillId="4" borderId="0" xfId="0" applyFont="1" applyFill="1" applyAlignment="1" applyProtection="1">
      <alignment horizontal="right" vertical="center"/>
    </xf>
    <xf numFmtId="0" fontId="27" fillId="0" borderId="0" xfId="0" applyFont="1" applyAlignment="1" applyProtection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5" fillId="0" borderId="20" xfId="0" applyFont="1" applyBorder="1" applyAlignment="1" applyProtection="1">
      <alignment horizontal="left" vertical="center"/>
    </xf>
    <xf numFmtId="0" fontId="5" fillId="0" borderId="20" xfId="0" applyFont="1" applyBorder="1" applyAlignment="1" applyProtection="1">
      <alignment vertical="center"/>
    </xf>
    <xf numFmtId="0" fontId="5" fillId="0" borderId="20" xfId="0" applyFont="1" applyBorder="1" applyAlignment="1" applyProtection="1">
      <alignment vertical="center"/>
      <protection locked="0"/>
    </xf>
    <xf numFmtId="4" fontId="5" fillId="0" borderId="20" xfId="0" applyNumberFormat="1" applyFont="1" applyBorder="1" applyAlignment="1" applyProtection="1">
      <alignment vertical="center"/>
    </xf>
    <xf numFmtId="0" fontId="5" fillId="0" borderId="3" xfId="0" applyFont="1" applyBorder="1" applyAlignment="1">
      <alignment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  <protection locked="0"/>
    </xf>
    <xf numFmtId="0" fontId="19" fillId="4" borderId="18" xfId="0" applyFont="1" applyFill="1" applyBorder="1" applyAlignment="1" applyProtection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4" fontId="21" fillId="0" borderId="0" xfId="0" applyNumberFormat="1" applyFont="1" applyAlignment="1" applyProtection="1"/>
    <xf numFmtId="166" fontId="28" fillId="0" borderId="12" xfId="0" applyNumberFormat="1" applyFont="1" applyBorder="1" applyAlignment="1" applyProtection="1"/>
    <xf numFmtId="166" fontId="28" fillId="0" borderId="13" xfId="0" applyNumberFormat="1" applyFont="1" applyBorder="1" applyAlignment="1" applyProtection="1"/>
    <xf numFmtId="4" fontId="17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0" fillId="0" borderId="22" xfId="0" applyFont="1" applyBorder="1" applyAlignment="1" applyProtection="1">
      <alignment horizontal="center" vertical="center"/>
    </xf>
    <xf numFmtId="49" fontId="0" fillId="0" borderId="22" xfId="0" applyNumberFormat="1" applyFont="1" applyBorder="1" applyAlignment="1" applyProtection="1">
      <alignment horizontal="left" vertical="center" wrapText="1"/>
    </xf>
    <xf numFmtId="0" fontId="0" fillId="0" borderId="22" xfId="0" applyFont="1" applyBorder="1" applyAlignment="1" applyProtection="1">
      <alignment horizontal="left" vertical="center" wrapText="1"/>
    </xf>
    <xf numFmtId="0" fontId="0" fillId="0" borderId="22" xfId="0" applyFont="1" applyBorder="1" applyAlignment="1" applyProtection="1">
      <alignment horizontal="center" vertical="center" wrapText="1"/>
    </xf>
    <xf numFmtId="167" fontId="0" fillId="0" borderId="22" xfId="0" applyNumberFormat="1" applyFont="1" applyBorder="1" applyAlignment="1" applyProtection="1">
      <alignment vertical="center"/>
    </xf>
    <xf numFmtId="4" fontId="0" fillId="2" borderId="22" xfId="0" applyNumberFormat="1" applyFont="1" applyFill="1" applyBorder="1" applyAlignment="1" applyProtection="1">
      <alignment vertical="center"/>
      <protection locked="0"/>
    </xf>
    <xf numFmtId="4" fontId="0" fillId="0" borderId="22" xfId="0" applyNumberFormat="1" applyFont="1" applyBorder="1" applyAlignment="1" applyProtection="1">
      <alignment vertical="center"/>
    </xf>
    <xf numFmtId="0" fontId="1" fillId="2" borderId="14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5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8" fillId="0" borderId="3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29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0" fontId="8" fillId="0" borderId="0" xfId="0" applyFont="1" applyAlignment="1" applyProtection="1">
      <alignment vertical="center"/>
      <protection locked="0"/>
    </xf>
    <xf numFmtId="0" fontId="8" fillId="0" borderId="3" xfId="0" applyFont="1" applyBorder="1" applyAlignment="1">
      <alignment vertical="center"/>
    </xf>
    <xf numFmtId="0" fontId="8" fillId="0" borderId="14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5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9" fillId="0" borderId="19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30" fillId="0" borderId="0" xfId="0" applyFont="1" applyAlignment="1">
      <alignment horizontal="left" vertical="center"/>
    </xf>
    <xf numFmtId="0" fontId="31" fillId="0" borderId="22" xfId="0" applyFont="1" applyBorder="1" applyAlignment="1" applyProtection="1">
      <alignment horizontal="center" vertical="center"/>
    </xf>
    <xf numFmtId="49" fontId="31" fillId="0" borderId="22" xfId="0" applyNumberFormat="1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center" vertical="center" wrapText="1"/>
    </xf>
    <xf numFmtId="167" fontId="31" fillId="0" borderId="22" xfId="0" applyNumberFormat="1" applyFont="1" applyBorder="1" applyAlignment="1" applyProtection="1">
      <alignment vertical="center"/>
    </xf>
    <xf numFmtId="4" fontId="31" fillId="2" borderId="22" xfId="0" applyNumberFormat="1" applyFont="1" applyFill="1" applyBorder="1" applyAlignment="1" applyProtection="1">
      <alignment vertical="center"/>
      <protection locked="0"/>
    </xf>
    <xf numFmtId="4" fontId="31" fillId="0" borderId="22" xfId="0" applyNumberFormat="1" applyFont="1" applyBorder="1" applyAlignment="1" applyProtection="1">
      <alignment vertical="center"/>
    </xf>
    <xf numFmtId="0" fontId="31" fillId="0" borderId="3" xfId="0" applyFont="1" applyBorder="1" applyAlignment="1">
      <alignment vertical="center"/>
    </xf>
    <xf numFmtId="0" fontId="31" fillId="2" borderId="14" xfId="0" applyFont="1" applyFill="1" applyBorder="1" applyAlignment="1" applyProtection="1">
      <alignment horizontal="left" vertical="center"/>
      <protection locked="0"/>
    </xf>
    <xf numFmtId="0" fontId="31" fillId="0" borderId="0" xfId="0" applyFont="1" applyBorder="1" applyAlignment="1" applyProtection="1">
      <alignment horizontal="center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2" fillId="0" borderId="0" xfId="0" applyFont="1" applyAlignment="1" applyProtection="1">
      <alignment vertical="center" wrapText="1"/>
    </xf>
    <xf numFmtId="0" fontId="0" fillId="0" borderId="14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" customWidth="1"/>
    <col min="2" max="2" width="1.67" customWidth="1"/>
    <col min="3" max="3" width="4.17" customWidth="1"/>
    <col min="4" max="4" width="2.67" customWidth="1"/>
    <col min="5" max="5" width="2.67" customWidth="1"/>
    <col min="6" max="6" width="2.67" customWidth="1"/>
    <col min="7" max="7" width="2.67" customWidth="1"/>
    <col min="8" max="8" width="2.67" customWidth="1"/>
    <col min="9" max="9" width="2.67" customWidth="1"/>
    <col min="10" max="10" width="2.67" customWidth="1"/>
    <col min="11" max="11" width="2.67" customWidth="1"/>
    <col min="12" max="12" width="2.67" customWidth="1"/>
    <col min="13" max="13" width="2.67" customWidth="1"/>
    <col min="14" max="14" width="2.67" customWidth="1"/>
    <col min="15" max="15" width="2.67" customWidth="1"/>
    <col min="16" max="16" width="2.67" customWidth="1"/>
    <col min="17" max="17" width="2.67" customWidth="1"/>
    <col min="18" max="18" width="2.67" customWidth="1"/>
    <col min="19" max="19" width="2.67" customWidth="1"/>
    <col min="20" max="20" width="2.67" customWidth="1"/>
    <col min="21" max="21" width="2.67" customWidth="1"/>
    <col min="22" max="22" width="2.67" customWidth="1"/>
    <col min="23" max="23" width="2.67" customWidth="1"/>
    <col min="24" max="24" width="2.67" customWidth="1"/>
    <col min="25" max="25" width="2.67" customWidth="1"/>
    <col min="26" max="26" width="2.67" customWidth="1"/>
    <col min="27" max="27" width="2.67" customWidth="1"/>
    <col min="28" max="28" width="2.67" customWidth="1"/>
    <col min="29" max="29" width="2.67" customWidth="1"/>
    <col min="30" max="30" width="2.67" customWidth="1"/>
    <col min="31" max="31" width="2.67" customWidth="1"/>
    <col min="32" max="32" width="2.67" customWidth="1"/>
    <col min="33" max="33" width="2.67" customWidth="1"/>
    <col min="34" max="34" width="3.33" customWidth="1"/>
    <col min="35" max="35" width="31.67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5.67" hidden="1" customWidth="1"/>
    <col min="44" max="44" width="13.67" customWidth="1"/>
    <col min="45" max="45" width="25.83" hidden="1" customWidth="1"/>
    <col min="46" max="46" width="25.83" hidden="1" customWidth="1"/>
    <col min="47" max="47" width="25.83" hidden="1" customWidth="1"/>
    <col min="48" max="48" width="21.67" hidden="1" customWidth="1"/>
    <col min="49" max="49" width="21.67" hidden="1" customWidth="1"/>
    <col min="50" max="50" width="25" hidden="1" customWidth="1"/>
    <col min="51" max="51" width="25" hidden="1" customWidth="1"/>
    <col min="52" max="52" width="21.67" hidden="1" customWidth="1"/>
    <col min="53" max="53" width="19.17" hidden="1" customWidth="1"/>
    <col min="54" max="54" width="25" hidden="1" customWidth="1"/>
    <col min="55" max="55" width="21.6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  <col min="90" max="90" width="9.33" hidden="1"/>
    <col min="91" max="91" width="9.33" hidden="1"/>
  </cols>
  <sheetData>
    <row r="1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4</v>
      </c>
      <c r="BV1" s="14" t="s">
        <v>5</v>
      </c>
    </row>
    <row r="2" ht="36.96" customHeight="1">
      <c r="AR2"/>
      <c r="BS2" s="15" t="s">
        <v>6</v>
      </c>
      <c r="BT2" s="15" t="s">
        <v>7</v>
      </c>
    </row>
    <row r="3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ht="24.96" customHeight="1">
      <c r="B4" s="19"/>
      <c r="C4" s="20"/>
      <c r="D4" s="21" t="s">
        <v>9</v>
      </c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18"/>
      <c r="AS4" s="22" t="s">
        <v>10</v>
      </c>
      <c r="BE4" s="23" t="s">
        <v>11</v>
      </c>
      <c r="BS4" s="15" t="s">
        <v>12</v>
      </c>
    </row>
    <row r="5" ht="12" customHeight="1">
      <c r="B5" s="19"/>
      <c r="C5" s="20"/>
      <c r="D5" s="24" t="s">
        <v>13</v>
      </c>
      <c r="E5" s="20"/>
      <c r="F5" s="20"/>
      <c r="G5" s="20"/>
      <c r="H5" s="20"/>
      <c r="I5" s="20"/>
      <c r="J5" s="20"/>
      <c r="K5" s="25" t="s">
        <v>14</v>
      </c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20"/>
      <c r="AM5" s="20"/>
      <c r="AN5" s="20"/>
      <c r="AO5" s="20"/>
      <c r="AP5" s="20"/>
      <c r="AQ5" s="20"/>
      <c r="AR5" s="18"/>
      <c r="BE5" s="26" t="s">
        <v>15</v>
      </c>
      <c r="BS5" s="15" t="s">
        <v>6</v>
      </c>
    </row>
    <row r="6" ht="36.96" customHeight="1">
      <c r="B6" s="19"/>
      <c r="C6" s="20"/>
      <c r="D6" s="27" t="s">
        <v>16</v>
      </c>
      <c r="E6" s="20"/>
      <c r="F6" s="20"/>
      <c r="G6" s="20"/>
      <c r="H6" s="20"/>
      <c r="I6" s="20"/>
      <c r="J6" s="20"/>
      <c r="K6" s="28" t="s">
        <v>17</v>
      </c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"/>
      <c r="AM6" s="20"/>
      <c r="AN6" s="20"/>
      <c r="AO6" s="20"/>
      <c r="AP6" s="20"/>
      <c r="AQ6" s="20"/>
      <c r="AR6" s="18"/>
      <c r="BE6" s="29"/>
      <c r="BS6" s="15" t="s">
        <v>6</v>
      </c>
    </row>
    <row r="7" ht="12" customHeight="1">
      <c r="B7" s="19"/>
      <c r="C7" s="20"/>
      <c r="D7" s="30" t="s">
        <v>18</v>
      </c>
      <c r="E7" s="20"/>
      <c r="F7" s="20"/>
      <c r="G7" s="20"/>
      <c r="H7" s="20"/>
      <c r="I7" s="20"/>
      <c r="J7" s="20"/>
      <c r="K7" s="25" t="s">
        <v>1</v>
      </c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30" t="s">
        <v>19</v>
      </c>
      <c r="AL7" s="20"/>
      <c r="AM7" s="20"/>
      <c r="AN7" s="25" t="s">
        <v>1</v>
      </c>
      <c r="AO7" s="20"/>
      <c r="AP7" s="20"/>
      <c r="AQ7" s="20"/>
      <c r="AR7" s="18"/>
      <c r="BE7" s="29"/>
      <c r="BS7" s="15" t="s">
        <v>6</v>
      </c>
    </row>
    <row r="8" ht="12" customHeight="1">
      <c r="B8" s="19"/>
      <c r="C8" s="20"/>
      <c r="D8" s="30" t="s">
        <v>20</v>
      </c>
      <c r="E8" s="20"/>
      <c r="F8" s="20"/>
      <c r="G8" s="20"/>
      <c r="H8" s="20"/>
      <c r="I8" s="20"/>
      <c r="J8" s="20"/>
      <c r="K8" s="25" t="s">
        <v>21</v>
      </c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30" t="s">
        <v>22</v>
      </c>
      <c r="AL8" s="20"/>
      <c r="AM8" s="20"/>
      <c r="AN8" s="31" t="s">
        <v>23</v>
      </c>
      <c r="AO8" s="20"/>
      <c r="AP8" s="20"/>
      <c r="AQ8" s="20"/>
      <c r="AR8" s="18"/>
      <c r="BE8" s="29"/>
      <c r="BS8" s="15" t="s">
        <v>6</v>
      </c>
    </row>
    <row r="9" ht="14.4" customHeight="1">
      <c r="B9" s="19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18"/>
      <c r="BE9" s="29"/>
      <c r="BS9" s="15" t="s">
        <v>6</v>
      </c>
    </row>
    <row r="10" ht="12" customHeight="1">
      <c r="B10" s="19"/>
      <c r="C10" s="20"/>
      <c r="D10" s="30" t="s">
        <v>24</v>
      </c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30" t="s">
        <v>25</v>
      </c>
      <c r="AL10" s="20"/>
      <c r="AM10" s="20"/>
      <c r="AN10" s="25" t="s">
        <v>1</v>
      </c>
      <c r="AO10" s="20"/>
      <c r="AP10" s="20"/>
      <c r="AQ10" s="20"/>
      <c r="AR10" s="18"/>
      <c r="BE10" s="29"/>
      <c r="BS10" s="15" t="s">
        <v>6</v>
      </c>
    </row>
    <row r="11" ht="18.48" customHeight="1">
      <c r="B11" s="19"/>
      <c r="C11" s="20"/>
      <c r="D11" s="20"/>
      <c r="E11" s="25" t="s">
        <v>21</v>
      </c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30" t="s">
        <v>26</v>
      </c>
      <c r="AL11" s="20"/>
      <c r="AM11" s="20"/>
      <c r="AN11" s="25" t="s">
        <v>1</v>
      </c>
      <c r="AO11" s="20"/>
      <c r="AP11" s="20"/>
      <c r="AQ11" s="20"/>
      <c r="AR11" s="18"/>
      <c r="BE11" s="29"/>
      <c r="BS11" s="15" t="s">
        <v>6</v>
      </c>
    </row>
    <row r="12" ht="6.96" customHeight="1">
      <c r="B12" s="19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18"/>
      <c r="BE12" s="29"/>
      <c r="BS12" s="15" t="s">
        <v>6</v>
      </c>
    </row>
    <row r="13" ht="12" customHeight="1">
      <c r="B13" s="19"/>
      <c r="C13" s="20"/>
      <c r="D13" s="30" t="s">
        <v>27</v>
      </c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30" t="s">
        <v>25</v>
      </c>
      <c r="AL13" s="20"/>
      <c r="AM13" s="20"/>
      <c r="AN13" s="32" t="s">
        <v>28</v>
      </c>
      <c r="AO13" s="20"/>
      <c r="AP13" s="20"/>
      <c r="AQ13" s="20"/>
      <c r="AR13" s="18"/>
      <c r="BE13" s="29"/>
      <c r="BS13" s="15" t="s">
        <v>6</v>
      </c>
    </row>
    <row r="14">
      <c r="B14" s="19"/>
      <c r="C14" s="20"/>
      <c r="D14" s="20"/>
      <c r="E14" s="32" t="s">
        <v>28</v>
      </c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33"/>
      <c r="AJ14" s="33"/>
      <c r="AK14" s="30" t="s">
        <v>26</v>
      </c>
      <c r="AL14" s="20"/>
      <c r="AM14" s="20"/>
      <c r="AN14" s="32" t="s">
        <v>28</v>
      </c>
      <c r="AO14" s="20"/>
      <c r="AP14" s="20"/>
      <c r="AQ14" s="20"/>
      <c r="AR14" s="18"/>
      <c r="BE14" s="29"/>
      <c r="BS14" s="15" t="s">
        <v>6</v>
      </c>
    </row>
    <row r="15" ht="6.96" customHeight="1">
      <c r="B15" s="19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18"/>
      <c r="BE15" s="29"/>
      <c r="BS15" s="15" t="s">
        <v>4</v>
      </c>
    </row>
    <row r="16" ht="12" customHeight="1">
      <c r="B16" s="19"/>
      <c r="C16" s="20"/>
      <c r="D16" s="30" t="s">
        <v>29</v>
      </c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30" t="s">
        <v>25</v>
      </c>
      <c r="AL16" s="20"/>
      <c r="AM16" s="20"/>
      <c r="AN16" s="25" t="s">
        <v>1</v>
      </c>
      <c r="AO16" s="20"/>
      <c r="AP16" s="20"/>
      <c r="AQ16" s="20"/>
      <c r="AR16" s="18"/>
      <c r="BE16" s="29"/>
      <c r="BS16" s="15" t="s">
        <v>4</v>
      </c>
    </row>
    <row r="17" ht="18.48" customHeight="1">
      <c r="B17" s="19"/>
      <c r="C17" s="20"/>
      <c r="D17" s="20"/>
      <c r="E17" s="25" t="s">
        <v>21</v>
      </c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30" t="s">
        <v>26</v>
      </c>
      <c r="AL17" s="20"/>
      <c r="AM17" s="20"/>
      <c r="AN17" s="25" t="s">
        <v>1</v>
      </c>
      <c r="AO17" s="20"/>
      <c r="AP17" s="20"/>
      <c r="AQ17" s="20"/>
      <c r="AR17" s="18"/>
      <c r="BE17" s="29"/>
      <c r="BS17" s="15" t="s">
        <v>30</v>
      </c>
    </row>
    <row r="18" ht="6.96" customHeight="1">
      <c r="B18" s="19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18"/>
      <c r="BE18" s="29"/>
      <c r="BS18" s="15" t="s">
        <v>6</v>
      </c>
    </row>
    <row r="19" ht="12" customHeight="1">
      <c r="B19" s="19"/>
      <c r="C19" s="20"/>
      <c r="D19" s="30" t="s">
        <v>31</v>
      </c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30" t="s">
        <v>25</v>
      </c>
      <c r="AL19" s="20"/>
      <c r="AM19" s="20"/>
      <c r="AN19" s="25" t="s">
        <v>1</v>
      </c>
      <c r="AO19" s="20"/>
      <c r="AP19" s="20"/>
      <c r="AQ19" s="20"/>
      <c r="AR19" s="18"/>
      <c r="BE19" s="29"/>
      <c r="BS19" s="15" t="s">
        <v>6</v>
      </c>
    </row>
    <row r="20" ht="18.48" customHeight="1">
      <c r="B20" s="19"/>
      <c r="C20" s="20"/>
      <c r="D20" s="20"/>
      <c r="E20" s="25" t="s">
        <v>21</v>
      </c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30" t="s">
        <v>26</v>
      </c>
      <c r="AL20" s="20"/>
      <c r="AM20" s="20"/>
      <c r="AN20" s="25" t="s">
        <v>1</v>
      </c>
      <c r="AO20" s="20"/>
      <c r="AP20" s="20"/>
      <c r="AQ20" s="20"/>
      <c r="AR20" s="18"/>
      <c r="BE20" s="29"/>
      <c r="BS20" s="15" t="s">
        <v>4</v>
      </c>
    </row>
    <row r="21" ht="6.96" customHeight="1">
      <c r="B21" s="19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18"/>
      <c r="BE21" s="29"/>
    </row>
    <row r="22" ht="12" customHeight="1">
      <c r="B22" s="19"/>
      <c r="C22" s="20"/>
      <c r="D22" s="30" t="s">
        <v>32</v>
      </c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18"/>
      <c r="BE22" s="29"/>
    </row>
    <row r="23" ht="16.5" customHeight="1">
      <c r="B23" s="19"/>
      <c r="C23" s="20"/>
      <c r="D23" s="20"/>
      <c r="E23" s="34" t="s">
        <v>1</v>
      </c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  <c r="AH23" s="34"/>
      <c r="AI23" s="34"/>
      <c r="AJ23" s="34"/>
      <c r="AK23" s="34"/>
      <c r="AL23" s="34"/>
      <c r="AM23" s="34"/>
      <c r="AN23" s="34"/>
      <c r="AO23" s="20"/>
      <c r="AP23" s="20"/>
      <c r="AQ23" s="20"/>
      <c r="AR23" s="18"/>
      <c r="BE23" s="29"/>
    </row>
    <row r="24" ht="6.96" customHeight="1">
      <c r="B24" s="19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18"/>
      <c r="BE24" s="29"/>
    </row>
    <row r="25" ht="6.96" customHeight="1">
      <c r="B25" s="19"/>
      <c r="C25" s="20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20"/>
      <c r="AQ25" s="20"/>
      <c r="AR25" s="18"/>
      <c r="BE25" s="29"/>
    </row>
    <row r="26" s="1" customFormat="1" ht="25.92" customHeight="1">
      <c r="B26" s="36"/>
      <c r="C26" s="37"/>
      <c r="D26" s="38" t="s">
        <v>33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ROUND(AG54,2)</f>
        <v>0</v>
      </c>
      <c r="AL26" s="39"/>
      <c r="AM26" s="39"/>
      <c r="AN26" s="39"/>
      <c r="AO26" s="39"/>
      <c r="AP26" s="37"/>
      <c r="AQ26" s="37"/>
      <c r="AR26" s="41"/>
      <c r="BE26" s="29"/>
    </row>
    <row r="27" s="1" customFormat="1" ht="6.96" customHeight="1"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1"/>
      <c r="BE27" s="29"/>
    </row>
    <row r="28" s="1" customFormat="1"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34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35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36</v>
      </c>
      <c r="AL28" s="42"/>
      <c r="AM28" s="42"/>
      <c r="AN28" s="42"/>
      <c r="AO28" s="42"/>
      <c r="AP28" s="37"/>
      <c r="AQ28" s="37"/>
      <c r="AR28" s="41"/>
      <c r="BE28" s="29"/>
    </row>
    <row r="29" s="2" customFormat="1" ht="14.4" customHeight="1">
      <c r="B29" s="43"/>
      <c r="C29" s="44"/>
      <c r="D29" s="30" t="s">
        <v>37</v>
      </c>
      <c r="E29" s="44"/>
      <c r="F29" s="30" t="s">
        <v>38</v>
      </c>
      <c r="G29" s="44"/>
      <c r="H29" s="44"/>
      <c r="I29" s="44"/>
      <c r="J29" s="44"/>
      <c r="K29" s="44"/>
      <c r="L29" s="45">
        <v>0.20999999999999999</v>
      </c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6">
        <f>ROUND(AZ54, 2)</f>
        <v>0</v>
      </c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6">
        <f>ROUND(AV54, 2)</f>
        <v>0</v>
      </c>
      <c r="AL29" s="44"/>
      <c r="AM29" s="44"/>
      <c r="AN29" s="44"/>
      <c r="AO29" s="44"/>
      <c r="AP29" s="44"/>
      <c r="AQ29" s="44"/>
      <c r="AR29" s="47"/>
      <c r="BE29" s="29"/>
    </row>
    <row r="30" s="2" customFormat="1" ht="14.4" customHeight="1">
      <c r="B30" s="43"/>
      <c r="C30" s="44"/>
      <c r="D30" s="44"/>
      <c r="E30" s="44"/>
      <c r="F30" s="30" t="s">
        <v>39</v>
      </c>
      <c r="G30" s="44"/>
      <c r="H30" s="44"/>
      <c r="I30" s="44"/>
      <c r="J30" s="44"/>
      <c r="K30" s="44"/>
      <c r="L30" s="45">
        <v>0.14999999999999999</v>
      </c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6">
        <f>ROUND(BA54, 2)</f>
        <v>0</v>
      </c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46">
        <f>ROUND(AW54, 2)</f>
        <v>0</v>
      </c>
      <c r="AL30" s="44"/>
      <c r="AM30" s="44"/>
      <c r="AN30" s="44"/>
      <c r="AO30" s="44"/>
      <c r="AP30" s="44"/>
      <c r="AQ30" s="44"/>
      <c r="AR30" s="47"/>
      <c r="BE30" s="29"/>
    </row>
    <row r="31" hidden="1" s="2" customFormat="1" ht="14.4" customHeight="1">
      <c r="B31" s="43"/>
      <c r="C31" s="44"/>
      <c r="D31" s="44"/>
      <c r="E31" s="44"/>
      <c r="F31" s="30" t="s">
        <v>40</v>
      </c>
      <c r="G31" s="44"/>
      <c r="H31" s="44"/>
      <c r="I31" s="44"/>
      <c r="J31" s="44"/>
      <c r="K31" s="44"/>
      <c r="L31" s="45">
        <v>0.20999999999999999</v>
      </c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6">
        <f>ROUND(BB54, 2)</f>
        <v>0</v>
      </c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6">
        <v>0</v>
      </c>
      <c r="AL31" s="44"/>
      <c r="AM31" s="44"/>
      <c r="AN31" s="44"/>
      <c r="AO31" s="44"/>
      <c r="AP31" s="44"/>
      <c r="AQ31" s="44"/>
      <c r="AR31" s="47"/>
      <c r="BE31" s="29"/>
    </row>
    <row r="32" hidden="1" s="2" customFormat="1" ht="14.4" customHeight="1">
      <c r="B32" s="43"/>
      <c r="C32" s="44"/>
      <c r="D32" s="44"/>
      <c r="E32" s="44"/>
      <c r="F32" s="30" t="s">
        <v>41</v>
      </c>
      <c r="G32" s="44"/>
      <c r="H32" s="44"/>
      <c r="I32" s="44"/>
      <c r="J32" s="44"/>
      <c r="K32" s="44"/>
      <c r="L32" s="45">
        <v>0.14999999999999999</v>
      </c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6">
        <f>ROUND(BC54, 2)</f>
        <v>0</v>
      </c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6">
        <v>0</v>
      </c>
      <c r="AL32" s="44"/>
      <c r="AM32" s="44"/>
      <c r="AN32" s="44"/>
      <c r="AO32" s="44"/>
      <c r="AP32" s="44"/>
      <c r="AQ32" s="44"/>
      <c r="AR32" s="47"/>
      <c r="BE32" s="29"/>
    </row>
    <row r="33" hidden="1" s="2" customFormat="1" ht="14.4" customHeight="1">
      <c r="B33" s="43"/>
      <c r="C33" s="44"/>
      <c r="D33" s="44"/>
      <c r="E33" s="44"/>
      <c r="F33" s="30" t="s">
        <v>42</v>
      </c>
      <c r="G33" s="44"/>
      <c r="H33" s="44"/>
      <c r="I33" s="44"/>
      <c r="J33" s="44"/>
      <c r="K33" s="44"/>
      <c r="L33" s="45">
        <v>0</v>
      </c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6">
        <f>ROUND(BD54, 2)</f>
        <v>0</v>
      </c>
      <c r="X33" s="44"/>
      <c r="Y33" s="44"/>
      <c r="Z33" s="44"/>
      <c r="AA33" s="44"/>
      <c r="AB33" s="44"/>
      <c r="AC33" s="44"/>
      <c r="AD33" s="44"/>
      <c r="AE33" s="44"/>
      <c r="AF33" s="44"/>
      <c r="AG33" s="44"/>
      <c r="AH33" s="44"/>
      <c r="AI33" s="44"/>
      <c r="AJ33" s="44"/>
      <c r="AK33" s="46">
        <v>0</v>
      </c>
      <c r="AL33" s="44"/>
      <c r="AM33" s="44"/>
      <c r="AN33" s="44"/>
      <c r="AO33" s="44"/>
      <c r="AP33" s="44"/>
      <c r="AQ33" s="44"/>
      <c r="AR33" s="47"/>
      <c r="BE33" s="29"/>
    </row>
    <row r="34" s="1" customFormat="1" ht="6.96" customHeight="1"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1"/>
      <c r="BE34" s="29"/>
    </row>
    <row r="35" s="1" customFormat="1" ht="25.92" customHeight="1">
      <c r="B35" s="36"/>
      <c r="C35" s="48"/>
      <c r="D35" s="49" t="s">
        <v>43</v>
      </c>
      <c r="E35" s="50"/>
      <c r="F35" s="50"/>
      <c r="G35" s="50"/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50"/>
      <c r="S35" s="50"/>
      <c r="T35" s="51" t="s">
        <v>44</v>
      </c>
      <c r="U35" s="50"/>
      <c r="V35" s="50"/>
      <c r="W35" s="50"/>
      <c r="X35" s="52" t="s">
        <v>45</v>
      </c>
      <c r="Y35" s="50"/>
      <c r="Z35" s="50"/>
      <c r="AA35" s="50"/>
      <c r="AB35" s="50"/>
      <c r="AC35" s="50"/>
      <c r="AD35" s="50"/>
      <c r="AE35" s="50"/>
      <c r="AF35" s="50"/>
      <c r="AG35" s="50"/>
      <c r="AH35" s="50"/>
      <c r="AI35" s="50"/>
      <c r="AJ35" s="50"/>
      <c r="AK35" s="53">
        <f>SUM(AK26:AK33)</f>
        <v>0</v>
      </c>
      <c r="AL35" s="50"/>
      <c r="AM35" s="50"/>
      <c r="AN35" s="50"/>
      <c r="AO35" s="54"/>
      <c r="AP35" s="48"/>
      <c r="AQ35" s="48"/>
      <c r="AR35" s="41"/>
    </row>
    <row r="36" s="1" customFormat="1" ht="6.96" customHeight="1"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1"/>
    </row>
    <row r="37" s="1" customFormat="1" ht="6.96" customHeight="1">
      <c r="B37" s="55"/>
      <c r="C37" s="56"/>
      <c r="D37" s="56"/>
      <c r="E37" s="56"/>
      <c r="F37" s="56"/>
      <c r="G37" s="56"/>
      <c r="H37" s="56"/>
      <c r="I37" s="56"/>
      <c r="J37" s="56"/>
      <c r="K37" s="56"/>
      <c r="L37" s="56"/>
      <c r="M37" s="56"/>
      <c r="N37" s="56"/>
      <c r="O37" s="56"/>
      <c r="P37" s="56"/>
      <c r="Q37" s="56"/>
      <c r="R37" s="56"/>
      <c r="S37" s="56"/>
      <c r="T37" s="56"/>
      <c r="U37" s="56"/>
      <c r="V37" s="56"/>
      <c r="W37" s="56"/>
      <c r="X37" s="56"/>
      <c r="Y37" s="56"/>
      <c r="Z37" s="56"/>
      <c r="AA37" s="56"/>
      <c r="AB37" s="56"/>
      <c r="AC37" s="56"/>
      <c r="AD37" s="56"/>
      <c r="AE37" s="56"/>
      <c r="AF37" s="56"/>
      <c r="AG37" s="56"/>
      <c r="AH37" s="56"/>
      <c r="AI37" s="56"/>
      <c r="AJ37" s="56"/>
      <c r="AK37" s="56"/>
      <c r="AL37" s="56"/>
      <c r="AM37" s="56"/>
      <c r="AN37" s="56"/>
      <c r="AO37" s="56"/>
      <c r="AP37" s="56"/>
      <c r="AQ37" s="56"/>
      <c r="AR37" s="41"/>
    </row>
    <row r="41" s="1" customFormat="1" ht="6.96" customHeight="1">
      <c r="B41" s="57"/>
      <c r="C41" s="58"/>
      <c r="D41" s="58"/>
      <c r="E41" s="58"/>
      <c r="F41" s="58"/>
      <c r="G41" s="58"/>
      <c r="H41" s="58"/>
      <c r="I41" s="58"/>
      <c r="J41" s="58"/>
      <c r="K41" s="58"/>
      <c r="L41" s="58"/>
      <c r="M41" s="58"/>
      <c r="N41" s="58"/>
      <c r="O41" s="58"/>
      <c r="P41" s="58"/>
      <c r="Q41" s="58"/>
      <c r="R41" s="58"/>
      <c r="S41" s="58"/>
      <c r="T41" s="58"/>
      <c r="U41" s="58"/>
      <c r="V41" s="58"/>
      <c r="W41" s="58"/>
      <c r="X41" s="58"/>
      <c r="Y41" s="58"/>
      <c r="Z41" s="58"/>
      <c r="AA41" s="58"/>
      <c r="AB41" s="58"/>
      <c r="AC41" s="58"/>
      <c r="AD41" s="58"/>
      <c r="AE41" s="58"/>
      <c r="AF41" s="58"/>
      <c r="AG41" s="58"/>
      <c r="AH41" s="58"/>
      <c r="AI41" s="58"/>
      <c r="AJ41" s="58"/>
      <c r="AK41" s="58"/>
      <c r="AL41" s="58"/>
      <c r="AM41" s="58"/>
      <c r="AN41" s="58"/>
      <c r="AO41" s="58"/>
      <c r="AP41" s="58"/>
      <c r="AQ41" s="58"/>
      <c r="AR41" s="41"/>
    </row>
    <row r="42" s="1" customFormat="1" ht="24.96" customHeight="1">
      <c r="B42" s="36"/>
      <c r="C42" s="21" t="s">
        <v>46</v>
      </c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  <c r="AF42" s="37"/>
      <c r="AG42" s="37"/>
      <c r="AH42" s="37"/>
      <c r="AI42" s="37"/>
      <c r="AJ42" s="37"/>
      <c r="AK42" s="37"/>
      <c r="AL42" s="37"/>
      <c r="AM42" s="37"/>
      <c r="AN42" s="37"/>
      <c r="AO42" s="37"/>
      <c r="AP42" s="37"/>
      <c r="AQ42" s="37"/>
      <c r="AR42" s="41"/>
    </row>
    <row r="43" s="1" customFormat="1" ht="6.96" customHeight="1">
      <c r="B43" s="36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  <c r="R43" s="37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7"/>
      <c r="AD43" s="37"/>
      <c r="AE43" s="37"/>
      <c r="AF43" s="37"/>
      <c r="AG43" s="37"/>
      <c r="AH43" s="37"/>
      <c r="AI43" s="37"/>
      <c r="AJ43" s="37"/>
      <c r="AK43" s="37"/>
      <c r="AL43" s="37"/>
      <c r="AM43" s="37"/>
      <c r="AN43" s="37"/>
      <c r="AO43" s="37"/>
      <c r="AP43" s="37"/>
      <c r="AQ43" s="37"/>
      <c r="AR43" s="41"/>
    </row>
    <row r="44" s="1" customFormat="1" ht="12" customHeight="1">
      <c r="B44" s="36"/>
      <c r="C44" s="30" t="s">
        <v>13</v>
      </c>
      <c r="D44" s="37"/>
      <c r="E44" s="37"/>
      <c r="F44" s="37"/>
      <c r="G44" s="37"/>
      <c r="H44" s="37"/>
      <c r="I44" s="37"/>
      <c r="J44" s="37"/>
      <c r="K44" s="37"/>
      <c r="L44" s="37" t="str">
        <f>K5</f>
        <v>201906</v>
      </c>
      <c r="M44" s="37"/>
      <c r="N44" s="37"/>
      <c r="O44" s="37"/>
      <c r="P44" s="37"/>
      <c r="Q44" s="37"/>
      <c r="R44" s="37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  <c r="AF44" s="37"/>
      <c r="AG44" s="37"/>
      <c r="AH44" s="37"/>
      <c r="AI44" s="37"/>
      <c r="AJ44" s="37"/>
      <c r="AK44" s="37"/>
      <c r="AL44" s="37"/>
      <c r="AM44" s="37"/>
      <c r="AN44" s="37"/>
      <c r="AO44" s="37"/>
      <c r="AP44" s="37"/>
      <c r="AQ44" s="37"/>
      <c r="AR44" s="41"/>
    </row>
    <row r="45" s="3" customFormat="1" ht="36.96" customHeight="1">
      <c r="B45" s="59"/>
      <c r="C45" s="60" t="s">
        <v>16</v>
      </c>
      <c r="D45" s="61"/>
      <c r="E45" s="61"/>
      <c r="F45" s="61"/>
      <c r="G45" s="61"/>
      <c r="H45" s="61"/>
      <c r="I45" s="61"/>
      <c r="J45" s="61"/>
      <c r="K45" s="61"/>
      <c r="L45" s="62" t="str">
        <f>K6</f>
        <v>VD Jevišovice, koruna hráze, oprava</v>
      </c>
      <c r="M45" s="61"/>
      <c r="N45" s="61"/>
      <c r="O45" s="61"/>
      <c r="P45" s="61"/>
      <c r="Q45" s="61"/>
      <c r="R45" s="61"/>
      <c r="S45" s="61"/>
      <c r="T45" s="61"/>
      <c r="U45" s="61"/>
      <c r="V45" s="61"/>
      <c r="W45" s="61"/>
      <c r="X45" s="61"/>
      <c r="Y45" s="61"/>
      <c r="Z45" s="61"/>
      <c r="AA45" s="61"/>
      <c r="AB45" s="61"/>
      <c r="AC45" s="61"/>
      <c r="AD45" s="61"/>
      <c r="AE45" s="61"/>
      <c r="AF45" s="61"/>
      <c r="AG45" s="61"/>
      <c r="AH45" s="61"/>
      <c r="AI45" s="61"/>
      <c r="AJ45" s="61"/>
      <c r="AK45" s="61"/>
      <c r="AL45" s="61"/>
      <c r="AM45" s="61"/>
      <c r="AN45" s="61"/>
      <c r="AO45" s="61"/>
      <c r="AP45" s="61"/>
      <c r="AQ45" s="61"/>
      <c r="AR45" s="63"/>
    </row>
    <row r="46" s="1" customFormat="1" ht="6.96" customHeight="1"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  <c r="R46" s="37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  <c r="AF46" s="37"/>
      <c r="AG46" s="37"/>
      <c r="AH46" s="37"/>
      <c r="AI46" s="37"/>
      <c r="AJ46" s="37"/>
      <c r="AK46" s="37"/>
      <c r="AL46" s="37"/>
      <c r="AM46" s="37"/>
      <c r="AN46" s="37"/>
      <c r="AO46" s="37"/>
      <c r="AP46" s="37"/>
      <c r="AQ46" s="37"/>
      <c r="AR46" s="41"/>
    </row>
    <row r="47" s="1" customFormat="1" ht="12" customHeight="1">
      <c r="B47" s="36"/>
      <c r="C47" s="30" t="s">
        <v>20</v>
      </c>
      <c r="D47" s="37"/>
      <c r="E47" s="37"/>
      <c r="F47" s="37"/>
      <c r="G47" s="37"/>
      <c r="H47" s="37"/>
      <c r="I47" s="37"/>
      <c r="J47" s="37"/>
      <c r="K47" s="37"/>
      <c r="L47" s="64" t="str">
        <f>IF(K8="","",K8)</f>
        <v xml:space="preserve"> </v>
      </c>
      <c r="M47" s="37"/>
      <c r="N47" s="37"/>
      <c r="O47" s="37"/>
      <c r="P47" s="37"/>
      <c r="Q47" s="37"/>
      <c r="R47" s="37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  <c r="AF47" s="37"/>
      <c r="AG47" s="37"/>
      <c r="AH47" s="37"/>
      <c r="AI47" s="30" t="s">
        <v>22</v>
      </c>
      <c r="AJ47" s="37"/>
      <c r="AK47" s="37"/>
      <c r="AL47" s="37"/>
      <c r="AM47" s="65" t="str">
        <f>IF(AN8= "","",AN8)</f>
        <v>24. 6. 2019</v>
      </c>
      <c r="AN47" s="65"/>
      <c r="AO47" s="37"/>
      <c r="AP47" s="37"/>
      <c r="AQ47" s="37"/>
      <c r="AR47" s="41"/>
    </row>
    <row r="48" s="1" customFormat="1" ht="6.96" customHeight="1">
      <c r="B48" s="36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  <c r="AF48" s="37"/>
      <c r="AG48" s="37"/>
      <c r="AH48" s="37"/>
      <c r="AI48" s="37"/>
      <c r="AJ48" s="37"/>
      <c r="AK48" s="37"/>
      <c r="AL48" s="37"/>
      <c r="AM48" s="37"/>
      <c r="AN48" s="37"/>
      <c r="AO48" s="37"/>
      <c r="AP48" s="37"/>
      <c r="AQ48" s="37"/>
      <c r="AR48" s="41"/>
    </row>
    <row r="49" s="1" customFormat="1" ht="13.65" customHeight="1">
      <c r="B49" s="36"/>
      <c r="C49" s="30" t="s">
        <v>24</v>
      </c>
      <c r="D49" s="37"/>
      <c r="E49" s="37"/>
      <c r="F49" s="37"/>
      <c r="G49" s="37"/>
      <c r="H49" s="37"/>
      <c r="I49" s="37"/>
      <c r="J49" s="37"/>
      <c r="K49" s="37"/>
      <c r="L49" s="37" t="str">
        <f>IF(E11= "","",E11)</f>
        <v xml:space="preserve"> </v>
      </c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  <c r="AF49" s="37"/>
      <c r="AG49" s="37"/>
      <c r="AH49" s="37"/>
      <c r="AI49" s="30" t="s">
        <v>29</v>
      </c>
      <c r="AJ49" s="37"/>
      <c r="AK49" s="37"/>
      <c r="AL49" s="37"/>
      <c r="AM49" s="66" t="str">
        <f>IF(E17="","",E17)</f>
        <v xml:space="preserve"> </v>
      </c>
      <c r="AN49" s="37"/>
      <c r="AO49" s="37"/>
      <c r="AP49" s="37"/>
      <c r="AQ49" s="37"/>
      <c r="AR49" s="41"/>
      <c r="AS49" s="67" t="s">
        <v>47</v>
      </c>
      <c r="AT49" s="68"/>
      <c r="AU49" s="69"/>
      <c r="AV49" s="69"/>
      <c r="AW49" s="69"/>
      <c r="AX49" s="69"/>
      <c r="AY49" s="69"/>
      <c r="AZ49" s="69"/>
      <c r="BA49" s="69"/>
      <c r="BB49" s="69"/>
      <c r="BC49" s="69"/>
      <c r="BD49" s="70"/>
    </row>
    <row r="50" s="1" customFormat="1" ht="13.65" customHeight="1">
      <c r="B50" s="36"/>
      <c r="C50" s="30" t="s">
        <v>27</v>
      </c>
      <c r="D50" s="37"/>
      <c r="E50" s="37"/>
      <c r="F50" s="37"/>
      <c r="G50" s="37"/>
      <c r="H50" s="37"/>
      <c r="I50" s="37"/>
      <c r="J50" s="37"/>
      <c r="K50" s="37"/>
      <c r="L50" s="37" t="str">
        <f>IF(E14= "Vyplň údaj","",E14)</f>
        <v/>
      </c>
      <c r="M50" s="37"/>
      <c r="N50" s="37"/>
      <c r="O50" s="37"/>
      <c r="P50" s="37"/>
      <c r="Q50" s="37"/>
      <c r="R50" s="37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  <c r="AF50" s="37"/>
      <c r="AG50" s="37"/>
      <c r="AH50" s="37"/>
      <c r="AI50" s="30" t="s">
        <v>31</v>
      </c>
      <c r="AJ50" s="37"/>
      <c r="AK50" s="37"/>
      <c r="AL50" s="37"/>
      <c r="AM50" s="66" t="str">
        <f>IF(E20="","",E20)</f>
        <v xml:space="preserve"> </v>
      </c>
      <c r="AN50" s="37"/>
      <c r="AO50" s="37"/>
      <c r="AP50" s="37"/>
      <c r="AQ50" s="37"/>
      <c r="AR50" s="41"/>
      <c r="AS50" s="71"/>
      <c r="AT50" s="72"/>
      <c r="AU50" s="73"/>
      <c r="AV50" s="73"/>
      <c r="AW50" s="73"/>
      <c r="AX50" s="73"/>
      <c r="AY50" s="73"/>
      <c r="AZ50" s="73"/>
      <c r="BA50" s="73"/>
      <c r="BB50" s="73"/>
      <c r="BC50" s="73"/>
      <c r="BD50" s="74"/>
    </row>
    <row r="51" s="1" customFormat="1" ht="10.8" customHeight="1"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  <c r="R51" s="37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  <c r="AF51" s="37"/>
      <c r="AG51" s="37"/>
      <c r="AH51" s="37"/>
      <c r="AI51" s="37"/>
      <c r="AJ51" s="37"/>
      <c r="AK51" s="37"/>
      <c r="AL51" s="37"/>
      <c r="AM51" s="37"/>
      <c r="AN51" s="37"/>
      <c r="AO51" s="37"/>
      <c r="AP51" s="37"/>
      <c r="AQ51" s="37"/>
      <c r="AR51" s="41"/>
      <c r="AS51" s="75"/>
      <c r="AT51" s="76"/>
      <c r="AU51" s="77"/>
      <c r="AV51" s="77"/>
      <c r="AW51" s="77"/>
      <c r="AX51" s="77"/>
      <c r="AY51" s="77"/>
      <c r="AZ51" s="77"/>
      <c r="BA51" s="77"/>
      <c r="BB51" s="77"/>
      <c r="BC51" s="77"/>
      <c r="BD51" s="78"/>
    </row>
    <row r="52" s="1" customFormat="1" ht="29.28" customHeight="1">
      <c r="B52" s="36"/>
      <c r="C52" s="79" t="s">
        <v>48</v>
      </c>
      <c r="D52" s="80"/>
      <c r="E52" s="80"/>
      <c r="F52" s="80"/>
      <c r="G52" s="80"/>
      <c r="H52" s="81"/>
      <c r="I52" s="82" t="s">
        <v>49</v>
      </c>
      <c r="J52" s="80"/>
      <c r="K52" s="80"/>
      <c r="L52" s="80"/>
      <c r="M52" s="80"/>
      <c r="N52" s="80"/>
      <c r="O52" s="80"/>
      <c r="P52" s="80"/>
      <c r="Q52" s="80"/>
      <c r="R52" s="80"/>
      <c r="S52" s="80"/>
      <c r="T52" s="80"/>
      <c r="U52" s="80"/>
      <c r="V52" s="80"/>
      <c r="W52" s="80"/>
      <c r="X52" s="80"/>
      <c r="Y52" s="80"/>
      <c r="Z52" s="80"/>
      <c r="AA52" s="80"/>
      <c r="AB52" s="80"/>
      <c r="AC52" s="80"/>
      <c r="AD52" s="80"/>
      <c r="AE52" s="80"/>
      <c r="AF52" s="80"/>
      <c r="AG52" s="83" t="s">
        <v>50</v>
      </c>
      <c r="AH52" s="80"/>
      <c r="AI52" s="80"/>
      <c r="AJ52" s="80"/>
      <c r="AK52" s="80"/>
      <c r="AL52" s="80"/>
      <c r="AM52" s="80"/>
      <c r="AN52" s="82" t="s">
        <v>51</v>
      </c>
      <c r="AO52" s="80"/>
      <c r="AP52" s="84"/>
      <c r="AQ52" s="85" t="s">
        <v>52</v>
      </c>
      <c r="AR52" s="41"/>
      <c r="AS52" s="86" t="s">
        <v>53</v>
      </c>
      <c r="AT52" s="87" t="s">
        <v>54</v>
      </c>
      <c r="AU52" s="87" t="s">
        <v>55</v>
      </c>
      <c r="AV52" s="87" t="s">
        <v>56</v>
      </c>
      <c r="AW52" s="87" t="s">
        <v>57</v>
      </c>
      <c r="AX52" s="87" t="s">
        <v>58</v>
      </c>
      <c r="AY52" s="87" t="s">
        <v>59</v>
      </c>
      <c r="AZ52" s="87" t="s">
        <v>60</v>
      </c>
      <c r="BA52" s="87" t="s">
        <v>61</v>
      </c>
      <c r="BB52" s="87" t="s">
        <v>62</v>
      </c>
      <c r="BC52" s="87" t="s">
        <v>63</v>
      </c>
      <c r="BD52" s="88" t="s">
        <v>64</v>
      </c>
    </row>
    <row r="53" s="1" customFormat="1" ht="10.8" customHeight="1"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  <c r="R53" s="37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  <c r="AF53" s="37"/>
      <c r="AG53" s="37"/>
      <c r="AH53" s="37"/>
      <c r="AI53" s="37"/>
      <c r="AJ53" s="37"/>
      <c r="AK53" s="37"/>
      <c r="AL53" s="37"/>
      <c r="AM53" s="37"/>
      <c r="AN53" s="37"/>
      <c r="AO53" s="37"/>
      <c r="AP53" s="37"/>
      <c r="AQ53" s="37"/>
      <c r="AR53" s="41"/>
      <c r="AS53" s="89"/>
      <c r="AT53" s="90"/>
      <c r="AU53" s="90"/>
      <c r="AV53" s="90"/>
      <c r="AW53" s="90"/>
      <c r="AX53" s="90"/>
      <c r="AY53" s="90"/>
      <c r="AZ53" s="90"/>
      <c r="BA53" s="90"/>
      <c r="BB53" s="90"/>
      <c r="BC53" s="90"/>
      <c r="BD53" s="91"/>
    </row>
    <row r="54" s="4" customFormat="1" ht="32.4" customHeight="1">
      <c r="B54" s="92"/>
      <c r="C54" s="93" t="s">
        <v>65</v>
      </c>
      <c r="D54" s="94"/>
      <c r="E54" s="94"/>
      <c r="F54" s="94"/>
      <c r="G54" s="94"/>
      <c r="H54" s="94"/>
      <c r="I54" s="94"/>
      <c r="J54" s="94"/>
      <c r="K54" s="94"/>
      <c r="L54" s="94"/>
      <c r="M54" s="94"/>
      <c r="N54" s="94"/>
      <c r="O54" s="94"/>
      <c r="P54" s="94"/>
      <c r="Q54" s="94"/>
      <c r="R54" s="94"/>
      <c r="S54" s="94"/>
      <c r="T54" s="94"/>
      <c r="U54" s="94"/>
      <c r="V54" s="94"/>
      <c r="W54" s="94"/>
      <c r="X54" s="94"/>
      <c r="Y54" s="94"/>
      <c r="Z54" s="94"/>
      <c r="AA54" s="94"/>
      <c r="AB54" s="94"/>
      <c r="AC54" s="94"/>
      <c r="AD54" s="94"/>
      <c r="AE54" s="94"/>
      <c r="AF54" s="94"/>
      <c r="AG54" s="95">
        <f>ROUND(SUM(AG55:AG56),2)</f>
        <v>0</v>
      </c>
      <c r="AH54" s="95"/>
      <c r="AI54" s="95"/>
      <c r="AJ54" s="95"/>
      <c r="AK54" s="95"/>
      <c r="AL54" s="95"/>
      <c r="AM54" s="95"/>
      <c r="AN54" s="96">
        <f>SUM(AG54,AT54)</f>
        <v>0</v>
      </c>
      <c r="AO54" s="96"/>
      <c r="AP54" s="96"/>
      <c r="AQ54" s="97" t="s">
        <v>1</v>
      </c>
      <c r="AR54" s="98"/>
      <c r="AS54" s="99">
        <f>ROUND(SUM(AS55:AS56),2)</f>
        <v>0</v>
      </c>
      <c r="AT54" s="100">
        <f>ROUND(SUM(AV54:AW54),2)</f>
        <v>0</v>
      </c>
      <c r="AU54" s="101">
        <f>ROUND(SUM(AU55:AU56),5)</f>
        <v>0</v>
      </c>
      <c r="AV54" s="100">
        <f>ROUND(AZ54*L29,2)</f>
        <v>0</v>
      </c>
      <c r="AW54" s="100">
        <f>ROUND(BA54*L30,2)</f>
        <v>0</v>
      </c>
      <c r="AX54" s="100">
        <f>ROUND(BB54*L29,2)</f>
        <v>0</v>
      </c>
      <c r="AY54" s="100">
        <f>ROUND(BC54*L30,2)</f>
        <v>0</v>
      </c>
      <c r="AZ54" s="100">
        <f>ROUND(SUM(AZ55:AZ56),2)</f>
        <v>0</v>
      </c>
      <c r="BA54" s="100">
        <f>ROUND(SUM(BA55:BA56),2)</f>
        <v>0</v>
      </c>
      <c r="BB54" s="100">
        <f>ROUND(SUM(BB55:BB56),2)</f>
        <v>0</v>
      </c>
      <c r="BC54" s="100">
        <f>ROUND(SUM(BC55:BC56),2)</f>
        <v>0</v>
      </c>
      <c r="BD54" s="102">
        <f>ROUND(SUM(BD55:BD56),2)</f>
        <v>0</v>
      </c>
      <c r="BS54" s="103" t="s">
        <v>66</v>
      </c>
      <c r="BT54" s="103" t="s">
        <v>67</v>
      </c>
      <c r="BU54" s="104" t="s">
        <v>68</v>
      </c>
      <c r="BV54" s="103" t="s">
        <v>69</v>
      </c>
      <c r="BW54" s="103" t="s">
        <v>5</v>
      </c>
      <c r="BX54" s="103" t="s">
        <v>70</v>
      </c>
      <c r="CL54" s="103" t="s">
        <v>1</v>
      </c>
    </row>
    <row r="55" s="5" customFormat="1" ht="16.5" customHeight="1">
      <c r="A55" s="105" t="s">
        <v>71</v>
      </c>
      <c r="B55" s="106"/>
      <c r="C55" s="107"/>
      <c r="D55" s="108" t="s">
        <v>72</v>
      </c>
      <c r="E55" s="108"/>
      <c r="F55" s="108"/>
      <c r="G55" s="108"/>
      <c r="H55" s="108"/>
      <c r="I55" s="109"/>
      <c r="J55" s="108" t="s">
        <v>73</v>
      </c>
      <c r="K55" s="108"/>
      <c r="L55" s="108"/>
      <c r="M55" s="108"/>
      <c r="N55" s="108"/>
      <c r="O55" s="108"/>
      <c r="P55" s="108"/>
      <c r="Q55" s="108"/>
      <c r="R55" s="108"/>
      <c r="S55" s="108"/>
      <c r="T55" s="108"/>
      <c r="U55" s="108"/>
      <c r="V55" s="108"/>
      <c r="W55" s="108"/>
      <c r="X55" s="108"/>
      <c r="Y55" s="108"/>
      <c r="Z55" s="108"/>
      <c r="AA55" s="108"/>
      <c r="AB55" s="108"/>
      <c r="AC55" s="108"/>
      <c r="AD55" s="108"/>
      <c r="AE55" s="108"/>
      <c r="AF55" s="108"/>
      <c r="AG55" s="110">
        <f>'SO-00 - Vedlejší rozpočto...'!J30</f>
        <v>0</v>
      </c>
      <c r="AH55" s="109"/>
      <c r="AI55" s="109"/>
      <c r="AJ55" s="109"/>
      <c r="AK55" s="109"/>
      <c r="AL55" s="109"/>
      <c r="AM55" s="109"/>
      <c r="AN55" s="110">
        <f>SUM(AG55,AT55)</f>
        <v>0</v>
      </c>
      <c r="AO55" s="109"/>
      <c r="AP55" s="109"/>
      <c r="AQ55" s="111" t="s">
        <v>74</v>
      </c>
      <c r="AR55" s="112"/>
      <c r="AS55" s="113">
        <v>0</v>
      </c>
      <c r="AT55" s="114">
        <f>ROUND(SUM(AV55:AW55),2)</f>
        <v>0</v>
      </c>
      <c r="AU55" s="115">
        <f>'SO-00 - Vedlejší rozpočto...'!P87</f>
        <v>0</v>
      </c>
      <c r="AV55" s="114">
        <f>'SO-00 - Vedlejší rozpočto...'!J33</f>
        <v>0</v>
      </c>
      <c r="AW55" s="114">
        <f>'SO-00 - Vedlejší rozpočto...'!J34</f>
        <v>0</v>
      </c>
      <c r="AX55" s="114">
        <f>'SO-00 - Vedlejší rozpočto...'!J35</f>
        <v>0</v>
      </c>
      <c r="AY55" s="114">
        <f>'SO-00 - Vedlejší rozpočto...'!J36</f>
        <v>0</v>
      </c>
      <c r="AZ55" s="114">
        <f>'SO-00 - Vedlejší rozpočto...'!F33</f>
        <v>0</v>
      </c>
      <c r="BA55" s="114">
        <f>'SO-00 - Vedlejší rozpočto...'!F34</f>
        <v>0</v>
      </c>
      <c r="BB55" s="114">
        <f>'SO-00 - Vedlejší rozpočto...'!F35</f>
        <v>0</v>
      </c>
      <c r="BC55" s="114">
        <f>'SO-00 - Vedlejší rozpočto...'!F36</f>
        <v>0</v>
      </c>
      <c r="BD55" s="116">
        <f>'SO-00 - Vedlejší rozpočto...'!F37</f>
        <v>0</v>
      </c>
      <c r="BT55" s="117" t="s">
        <v>75</v>
      </c>
      <c r="BV55" s="117" t="s">
        <v>69</v>
      </c>
      <c r="BW55" s="117" t="s">
        <v>76</v>
      </c>
      <c r="BX55" s="117" t="s">
        <v>5</v>
      </c>
      <c r="CL55" s="117" t="s">
        <v>1</v>
      </c>
      <c r="CM55" s="117" t="s">
        <v>77</v>
      </c>
    </row>
    <row r="56" s="5" customFormat="1" ht="16.5" customHeight="1">
      <c r="A56" s="105" t="s">
        <v>71</v>
      </c>
      <c r="B56" s="106"/>
      <c r="C56" s="107"/>
      <c r="D56" s="108" t="s">
        <v>78</v>
      </c>
      <c r="E56" s="108"/>
      <c r="F56" s="108"/>
      <c r="G56" s="108"/>
      <c r="H56" s="108"/>
      <c r="I56" s="109"/>
      <c r="J56" s="108" t="s">
        <v>79</v>
      </c>
      <c r="K56" s="108"/>
      <c r="L56" s="108"/>
      <c r="M56" s="108"/>
      <c r="N56" s="108"/>
      <c r="O56" s="108"/>
      <c r="P56" s="108"/>
      <c r="Q56" s="108"/>
      <c r="R56" s="108"/>
      <c r="S56" s="108"/>
      <c r="T56" s="108"/>
      <c r="U56" s="108"/>
      <c r="V56" s="108"/>
      <c r="W56" s="108"/>
      <c r="X56" s="108"/>
      <c r="Y56" s="108"/>
      <c r="Z56" s="108"/>
      <c r="AA56" s="108"/>
      <c r="AB56" s="108"/>
      <c r="AC56" s="108"/>
      <c r="AD56" s="108"/>
      <c r="AE56" s="108"/>
      <c r="AF56" s="108"/>
      <c r="AG56" s="110">
        <f>'SO-01 - Oprava koruny hráze'!J30</f>
        <v>0</v>
      </c>
      <c r="AH56" s="109"/>
      <c r="AI56" s="109"/>
      <c r="AJ56" s="109"/>
      <c r="AK56" s="109"/>
      <c r="AL56" s="109"/>
      <c r="AM56" s="109"/>
      <c r="AN56" s="110">
        <f>SUM(AG56,AT56)</f>
        <v>0</v>
      </c>
      <c r="AO56" s="109"/>
      <c r="AP56" s="109"/>
      <c r="AQ56" s="111" t="s">
        <v>74</v>
      </c>
      <c r="AR56" s="112"/>
      <c r="AS56" s="118">
        <v>0</v>
      </c>
      <c r="AT56" s="119">
        <f>ROUND(SUM(AV56:AW56),2)</f>
        <v>0</v>
      </c>
      <c r="AU56" s="120">
        <f>'SO-01 - Oprava koruny hráze'!P92</f>
        <v>0</v>
      </c>
      <c r="AV56" s="119">
        <f>'SO-01 - Oprava koruny hráze'!J33</f>
        <v>0</v>
      </c>
      <c r="AW56" s="119">
        <f>'SO-01 - Oprava koruny hráze'!J34</f>
        <v>0</v>
      </c>
      <c r="AX56" s="119">
        <f>'SO-01 - Oprava koruny hráze'!J35</f>
        <v>0</v>
      </c>
      <c r="AY56" s="119">
        <f>'SO-01 - Oprava koruny hráze'!J36</f>
        <v>0</v>
      </c>
      <c r="AZ56" s="119">
        <f>'SO-01 - Oprava koruny hráze'!F33</f>
        <v>0</v>
      </c>
      <c r="BA56" s="119">
        <f>'SO-01 - Oprava koruny hráze'!F34</f>
        <v>0</v>
      </c>
      <c r="BB56" s="119">
        <f>'SO-01 - Oprava koruny hráze'!F35</f>
        <v>0</v>
      </c>
      <c r="BC56" s="119">
        <f>'SO-01 - Oprava koruny hráze'!F36</f>
        <v>0</v>
      </c>
      <c r="BD56" s="121">
        <f>'SO-01 - Oprava koruny hráze'!F37</f>
        <v>0</v>
      </c>
      <c r="BT56" s="117" t="s">
        <v>75</v>
      </c>
      <c r="BV56" s="117" t="s">
        <v>69</v>
      </c>
      <c r="BW56" s="117" t="s">
        <v>80</v>
      </c>
      <c r="BX56" s="117" t="s">
        <v>5</v>
      </c>
      <c r="CL56" s="117" t="s">
        <v>1</v>
      </c>
      <c r="CM56" s="117" t="s">
        <v>77</v>
      </c>
    </row>
    <row r="57" s="1" customFormat="1" ht="30" customHeight="1">
      <c r="B57" s="36"/>
      <c r="C57" s="37"/>
      <c r="D57" s="37"/>
      <c r="E57" s="37"/>
      <c r="F57" s="37"/>
      <c r="G57" s="37"/>
      <c r="H57" s="37"/>
      <c r="I57" s="37"/>
      <c r="J57" s="37"/>
      <c r="K57" s="37"/>
      <c r="L57" s="37"/>
      <c r="M57" s="37"/>
      <c r="N57" s="37"/>
      <c r="O57" s="37"/>
      <c r="P57" s="37"/>
      <c r="Q57" s="37"/>
      <c r="R57" s="37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  <c r="AF57" s="37"/>
      <c r="AG57" s="37"/>
      <c r="AH57" s="37"/>
      <c r="AI57" s="37"/>
      <c r="AJ57" s="37"/>
      <c r="AK57" s="37"/>
      <c r="AL57" s="37"/>
      <c r="AM57" s="37"/>
      <c r="AN57" s="37"/>
      <c r="AO57" s="37"/>
      <c r="AP57" s="37"/>
      <c r="AQ57" s="37"/>
      <c r="AR57" s="41"/>
    </row>
    <row r="58" s="1" customFormat="1" ht="6.96" customHeight="1">
      <c r="B58" s="55"/>
      <c r="C58" s="56"/>
      <c r="D58" s="56"/>
      <c r="E58" s="56"/>
      <c r="F58" s="56"/>
      <c r="G58" s="56"/>
      <c r="H58" s="56"/>
      <c r="I58" s="56"/>
      <c r="J58" s="56"/>
      <c r="K58" s="56"/>
      <c r="L58" s="56"/>
      <c r="M58" s="56"/>
      <c r="N58" s="56"/>
      <c r="O58" s="56"/>
      <c r="P58" s="56"/>
      <c r="Q58" s="56"/>
      <c r="R58" s="56"/>
      <c r="S58" s="56"/>
      <c r="T58" s="56"/>
      <c r="U58" s="56"/>
      <c r="V58" s="56"/>
      <c r="W58" s="56"/>
      <c r="X58" s="56"/>
      <c r="Y58" s="56"/>
      <c r="Z58" s="56"/>
      <c r="AA58" s="56"/>
      <c r="AB58" s="56"/>
      <c r="AC58" s="56"/>
      <c r="AD58" s="56"/>
      <c r="AE58" s="56"/>
      <c r="AF58" s="56"/>
      <c r="AG58" s="56"/>
      <c r="AH58" s="56"/>
      <c r="AI58" s="56"/>
      <c r="AJ58" s="56"/>
      <c r="AK58" s="56"/>
      <c r="AL58" s="56"/>
      <c r="AM58" s="56"/>
      <c r="AN58" s="56"/>
      <c r="AO58" s="56"/>
      <c r="AP58" s="56"/>
      <c r="AQ58" s="56"/>
      <c r="AR58" s="41"/>
    </row>
  </sheetData>
  <sheetProtection sheet="1" formatColumns="0" formatRows="0" objects="1" scenarios="1" spinCount="100000" saltValue="+6lw80em+9CCZNqwGXih6P1UaD2oHJ8kgYd3BxNPhCmZyXuvGsAtobofMjOpaYW918+XXni9WqdqPOofKzrl/w==" hashValue="KXhDouUr2no1AIBaYjvo8IYp1uJNjY6pr+VSSvsS5IZxPVpr2VZsD0stXDd5fDhnGCDv5kRM30Ui6mmiJOqQwA==" algorithmName="SHA-512" password="CC35"/>
  <mergeCells count="46">
    <mergeCell ref="W31:AE31"/>
    <mergeCell ref="BE5:BE34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  <mergeCell ref="X35:AB35"/>
    <mergeCell ref="AK35:AO35"/>
    <mergeCell ref="AR2:BE2"/>
    <mergeCell ref="AS49:AT51"/>
    <mergeCell ref="AM50:AP50"/>
    <mergeCell ref="L45:AO45"/>
    <mergeCell ref="AM47:AN47"/>
    <mergeCell ref="AM49:AP49"/>
    <mergeCell ref="K5:AO5"/>
    <mergeCell ref="K6:AO6"/>
    <mergeCell ref="E14:AJ14"/>
    <mergeCell ref="E23:AN23"/>
    <mergeCell ref="L28:P28"/>
    <mergeCell ref="W28:AE28"/>
    <mergeCell ref="AK28:AO28"/>
    <mergeCell ref="L29:P29"/>
    <mergeCell ref="L30:P30"/>
    <mergeCell ref="L31:P31"/>
    <mergeCell ref="L32:P32"/>
    <mergeCell ref="L33:P33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G54:AM54"/>
    <mergeCell ref="AN54:AP54"/>
  </mergeCells>
  <hyperlinks>
    <hyperlink ref="A55" location="'SO-00 - Vedlejší rozpočto...'!C2" display="/"/>
    <hyperlink ref="A56" location="'SO-01 - Oprava koruny hráze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22" customWidth="1"/>
    <col min="10" max="10" width="23.5" customWidth="1"/>
    <col min="11" max="11" width="15.5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5" t="s">
        <v>76</v>
      </c>
    </row>
    <row r="3" ht="6.96" customHeight="1">
      <c r="B3" s="123"/>
      <c r="C3" s="124"/>
      <c r="D3" s="124"/>
      <c r="E3" s="124"/>
      <c r="F3" s="124"/>
      <c r="G3" s="124"/>
      <c r="H3" s="124"/>
      <c r="I3" s="125"/>
      <c r="J3" s="124"/>
      <c r="K3" s="124"/>
      <c r="L3" s="18"/>
      <c r="AT3" s="15" t="s">
        <v>77</v>
      </c>
    </row>
    <row r="4" ht="24.96" customHeight="1">
      <c r="B4" s="18"/>
      <c r="D4" s="126" t="s">
        <v>81</v>
      </c>
      <c r="L4" s="18"/>
      <c r="M4" s="22" t="s">
        <v>10</v>
      </c>
      <c r="AT4" s="15" t="s">
        <v>4</v>
      </c>
    </row>
    <row r="5" ht="6.96" customHeight="1">
      <c r="B5" s="18"/>
      <c r="L5" s="18"/>
    </row>
    <row r="6" ht="12" customHeight="1">
      <c r="B6" s="18"/>
      <c r="D6" s="127" t="s">
        <v>16</v>
      </c>
      <c r="L6" s="18"/>
    </row>
    <row r="7" ht="16.5" customHeight="1">
      <c r="B7" s="18"/>
      <c r="E7" s="128" t="str">
        <f>'Rekapitulace stavby'!K6</f>
        <v>VD Jevišovice, koruna hráze, oprava</v>
      </c>
      <c r="F7" s="127"/>
      <c r="G7" s="127"/>
      <c r="H7" s="127"/>
      <c r="L7" s="18"/>
    </row>
    <row r="8" s="1" customFormat="1" ht="12" customHeight="1">
      <c r="B8" s="41"/>
      <c r="D8" s="127" t="s">
        <v>82</v>
      </c>
      <c r="I8" s="129"/>
      <c r="L8" s="41"/>
    </row>
    <row r="9" s="1" customFormat="1" ht="36.96" customHeight="1">
      <c r="B9" s="41"/>
      <c r="E9" s="130" t="s">
        <v>83</v>
      </c>
      <c r="F9" s="1"/>
      <c r="G9" s="1"/>
      <c r="H9" s="1"/>
      <c r="I9" s="129"/>
      <c r="L9" s="41"/>
    </row>
    <row r="10" s="1" customFormat="1">
      <c r="B10" s="41"/>
      <c r="I10" s="129"/>
      <c r="L10" s="41"/>
    </row>
    <row r="11" s="1" customFormat="1" ht="12" customHeight="1">
      <c r="B11" s="41"/>
      <c r="D11" s="127" t="s">
        <v>18</v>
      </c>
      <c r="F11" s="15" t="s">
        <v>1</v>
      </c>
      <c r="I11" s="131" t="s">
        <v>19</v>
      </c>
      <c r="J11" s="15" t="s">
        <v>1</v>
      </c>
      <c r="L11" s="41"/>
    </row>
    <row r="12" s="1" customFormat="1" ht="12" customHeight="1">
      <c r="B12" s="41"/>
      <c r="D12" s="127" t="s">
        <v>20</v>
      </c>
      <c r="F12" s="15" t="s">
        <v>21</v>
      </c>
      <c r="I12" s="131" t="s">
        <v>22</v>
      </c>
      <c r="J12" s="132" t="str">
        <f>'Rekapitulace stavby'!AN8</f>
        <v>24. 6. 2019</v>
      </c>
      <c r="L12" s="41"/>
    </row>
    <row r="13" s="1" customFormat="1" ht="10.8" customHeight="1">
      <c r="B13" s="41"/>
      <c r="I13" s="129"/>
      <c r="L13" s="41"/>
    </row>
    <row r="14" s="1" customFormat="1" ht="12" customHeight="1">
      <c r="B14" s="41"/>
      <c r="D14" s="127" t="s">
        <v>24</v>
      </c>
      <c r="I14" s="131" t="s">
        <v>25</v>
      </c>
      <c r="J14" s="15" t="s">
        <v>1</v>
      </c>
      <c r="L14" s="41"/>
    </row>
    <row r="15" s="1" customFormat="1" ht="18" customHeight="1">
      <c r="B15" s="41"/>
      <c r="E15" s="15" t="s">
        <v>21</v>
      </c>
      <c r="I15" s="131" t="s">
        <v>26</v>
      </c>
      <c r="J15" s="15" t="s">
        <v>1</v>
      </c>
      <c r="L15" s="41"/>
    </row>
    <row r="16" s="1" customFormat="1" ht="6.96" customHeight="1">
      <c r="B16" s="41"/>
      <c r="I16" s="129"/>
      <c r="L16" s="41"/>
    </row>
    <row r="17" s="1" customFormat="1" ht="12" customHeight="1">
      <c r="B17" s="41"/>
      <c r="D17" s="127" t="s">
        <v>27</v>
      </c>
      <c r="I17" s="131" t="s">
        <v>25</v>
      </c>
      <c r="J17" s="31" t="str">
        <f>'Rekapitulace stavby'!AN13</f>
        <v>Vyplň údaj</v>
      </c>
      <c r="L17" s="41"/>
    </row>
    <row r="18" s="1" customFormat="1" ht="18" customHeight="1">
      <c r="B18" s="41"/>
      <c r="E18" s="31" t="str">
        <f>'Rekapitulace stavby'!E14</f>
        <v>Vyplň údaj</v>
      </c>
      <c r="F18" s="15"/>
      <c r="G18" s="15"/>
      <c r="H18" s="15"/>
      <c r="I18" s="131" t="s">
        <v>26</v>
      </c>
      <c r="J18" s="31" t="str">
        <f>'Rekapitulace stavby'!AN14</f>
        <v>Vyplň údaj</v>
      </c>
      <c r="L18" s="41"/>
    </row>
    <row r="19" s="1" customFormat="1" ht="6.96" customHeight="1">
      <c r="B19" s="41"/>
      <c r="I19" s="129"/>
      <c r="L19" s="41"/>
    </row>
    <row r="20" s="1" customFormat="1" ht="12" customHeight="1">
      <c r="B20" s="41"/>
      <c r="D20" s="127" t="s">
        <v>29</v>
      </c>
      <c r="I20" s="131" t="s">
        <v>25</v>
      </c>
      <c r="J20" s="15" t="s">
        <v>1</v>
      </c>
      <c r="L20" s="41"/>
    </row>
    <row r="21" s="1" customFormat="1" ht="18" customHeight="1">
      <c r="B21" s="41"/>
      <c r="E21" s="15" t="s">
        <v>21</v>
      </c>
      <c r="I21" s="131" t="s">
        <v>26</v>
      </c>
      <c r="J21" s="15" t="s">
        <v>1</v>
      </c>
      <c r="L21" s="41"/>
    </row>
    <row r="22" s="1" customFormat="1" ht="6.96" customHeight="1">
      <c r="B22" s="41"/>
      <c r="I22" s="129"/>
      <c r="L22" s="41"/>
    </row>
    <row r="23" s="1" customFormat="1" ht="12" customHeight="1">
      <c r="B23" s="41"/>
      <c r="D23" s="127" t="s">
        <v>31</v>
      </c>
      <c r="I23" s="131" t="s">
        <v>25</v>
      </c>
      <c r="J23" s="15" t="s">
        <v>1</v>
      </c>
      <c r="L23" s="41"/>
    </row>
    <row r="24" s="1" customFormat="1" ht="18" customHeight="1">
      <c r="B24" s="41"/>
      <c r="E24" s="15" t="s">
        <v>21</v>
      </c>
      <c r="I24" s="131" t="s">
        <v>26</v>
      </c>
      <c r="J24" s="15" t="s">
        <v>1</v>
      </c>
      <c r="L24" s="41"/>
    </row>
    <row r="25" s="1" customFormat="1" ht="6.96" customHeight="1">
      <c r="B25" s="41"/>
      <c r="I25" s="129"/>
      <c r="L25" s="41"/>
    </row>
    <row r="26" s="1" customFormat="1" ht="12" customHeight="1">
      <c r="B26" s="41"/>
      <c r="D26" s="127" t="s">
        <v>32</v>
      </c>
      <c r="I26" s="129"/>
      <c r="L26" s="41"/>
    </row>
    <row r="27" s="6" customFormat="1" ht="16.5" customHeight="1">
      <c r="B27" s="133"/>
      <c r="E27" s="134" t="s">
        <v>1</v>
      </c>
      <c r="F27" s="134"/>
      <c r="G27" s="134"/>
      <c r="H27" s="134"/>
      <c r="I27" s="135"/>
      <c r="L27" s="133"/>
    </row>
    <row r="28" s="1" customFormat="1" ht="6.96" customHeight="1">
      <c r="B28" s="41"/>
      <c r="I28" s="129"/>
      <c r="L28" s="41"/>
    </row>
    <row r="29" s="1" customFormat="1" ht="6.96" customHeight="1">
      <c r="B29" s="41"/>
      <c r="D29" s="69"/>
      <c r="E29" s="69"/>
      <c r="F29" s="69"/>
      <c r="G29" s="69"/>
      <c r="H29" s="69"/>
      <c r="I29" s="136"/>
      <c r="J29" s="69"/>
      <c r="K29" s="69"/>
      <c r="L29" s="41"/>
    </row>
    <row r="30" s="1" customFormat="1" ht="25.44" customHeight="1">
      <c r="B30" s="41"/>
      <c r="D30" s="137" t="s">
        <v>33</v>
      </c>
      <c r="I30" s="129"/>
      <c r="J30" s="138">
        <f>ROUND(J87, 2)</f>
        <v>0</v>
      </c>
      <c r="L30" s="41"/>
    </row>
    <row r="31" s="1" customFormat="1" ht="6.96" customHeight="1">
      <c r="B31" s="41"/>
      <c r="D31" s="69"/>
      <c r="E31" s="69"/>
      <c r="F31" s="69"/>
      <c r="G31" s="69"/>
      <c r="H31" s="69"/>
      <c r="I31" s="136"/>
      <c r="J31" s="69"/>
      <c r="K31" s="69"/>
      <c r="L31" s="41"/>
    </row>
    <row r="32" s="1" customFormat="1" ht="14.4" customHeight="1">
      <c r="B32" s="41"/>
      <c r="F32" s="139" t="s">
        <v>35</v>
      </c>
      <c r="I32" s="140" t="s">
        <v>34</v>
      </c>
      <c r="J32" s="139" t="s">
        <v>36</v>
      </c>
      <c r="L32" s="41"/>
    </row>
    <row r="33" s="1" customFormat="1" ht="14.4" customHeight="1">
      <c r="B33" s="41"/>
      <c r="D33" s="127" t="s">
        <v>37</v>
      </c>
      <c r="E33" s="127" t="s">
        <v>38</v>
      </c>
      <c r="F33" s="141">
        <f>ROUND((SUM(BE87:BE131)),  2)</f>
        <v>0</v>
      </c>
      <c r="I33" s="142">
        <v>0.20999999999999999</v>
      </c>
      <c r="J33" s="141">
        <f>ROUND(((SUM(BE87:BE131))*I33),  2)</f>
        <v>0</v>
      </c>
      <c r="L33" s="41"/>
    </row>
    <row r="34" s="1" customFormat="1" ht="14.4" customHeight="1">
      <c r="B34" s="41"/>
      <c r="E34" s="127" t="s">
        <v>39</v>
      </c>
      <c r="F34" s="141">
        <f>ROUND((SUM(BF87:BF131)),  2)</f>
        <v>0</v>
      </c>
      <c r="I34" s="142">
        <v>0.14999999999999999</v>
      </c>
      <c r="J34" s="141">
        <f>ROUND(((SUM(BF87:BF131))*I34),  2)</f>
        <v>0</v>
      </c>
      <c r="L34" s="41"/>
    </row>
    <row r="35" hidden="1" s="1" customFormat="1" ht="14.4" customHeight="1">
      <c r="B35" s="41"/>
      <c r="E35" s="127" t="s">
        <v>40</v>
      </c>
      <c r="F35" s="141">
        <f>ROUND((SUM(BG87:BG131)),  2)</f>
        <v>0</v>
      </c>
      <c r="I35" s="142">
        <v>0.20999999999999999</v>
      </c>
      <c r="J35" s="141">
        <f>0</f>
        <v>0</v>
      </c>
      <c r="L35" s="41"/>
    </row>
    <row r="36" hidden="1" s="1" customFormat="1" ht="14.4" customHeight="1">
      <c r="B36" s="41"/>
      <c r="E36" s="127" t="s">
        <v>41</v>
      </c>
      <c r="F36" s="141">
        <f>ROUND((SUM(BH87:BH131)),  2)</f>
        <v>0</v>
      </c>
      <c r="I36" s="142">
        <v>0.14999999999999999</v>
      </c>
      <c r="J36" s="141">
        <f>0</f>
        <v>0</v>
      </c>
      <c r="L36" s="41"/>
    </row>
    <row r="37" hidden="1" s="1" customFormat="1" ht="14.4" customHeight="1">
      <c r="B37" s="41"/>
      <c r="E37" s="127" t="s">
        <v>42</v>
      </c>
      <c r="F37" s="141">
        <f>ROUND((SUM(BI87:BI131)),  2)</f>
        <v>0</v>
      </c>
      <c r="I37" s="142">
        <v>0</v>
      </c>
      <c r="J37" s="141">
        <f>0</f>
        <v>0</v>
      </c>
      <c r="L37" s="41"/>
    </row>
    <row r="38" s="1" customFormat="1" ht="6.96" customHeight="1">
      <c r="B38" s="41"/>
      <c r="I38" s="129"/>
      <c r="L38" s="41"/>
    </row>
    <row r="39" s="1" customFormat="1" ht="25.44" customHeight="1">
      <c r="B39" s="41"/>
      <c r="C39" s="143"/>
      <c r="D39" s="144" t="s">
        <v>43</v>
      </c>
      <c r="E39" s="145"/>
      <c r="F39" s="145"/>
      <c r="G39" s="146" t="s">
        <v>44</v>
      </c>
      <c r="H39" s="147" t="s">
        <v>45</v>
      </c>
      <c r="I39" s="148"/>
      <c r="J39" s="149">
        <f>SUM(J30:J37)</f>
        <v>0</v>
      </c>
      <c r="K39" s="150"/>
      <c r="L39" s="41"/>
    </row>
    <row r="40" s="1" customFormat="1" ht="14.4" customHeight="1">
      <c r="B40" s="151"/>
      <c r="C40" s="152"/>
      <c r="D40" s="152"/>
      <c r="E40" s="152"/>
      <c r="F40" s="152"/>
      <c r="G40" s="152"/>
      <c r="H40" s="152"/>
      <c r="I40" s="153"/>
      <c r="J40" s="152"/>
      <c r="K40" s="152"/>
      <c r="L40" s="41"/>
    </row>
    <row r="44" s="1" customFormat="1" ht="6.96" customHeight="1">
      <c r="B44" s="154"/>
      <c r="C44" s="155"/>
      <c r="D44" s="155"/>
      <c r="E44" s="155"/>
      <c r="F44" s="155"/>
      <c r="G44" s="155"/>
      <c r="H44" s="155"/>
      <c r="I44" s="156"/>
      <c r="J44" s="155"/>
      <c r="K44" s="155"/>
      <c r="L44" s="41"/>
    </row>
    <row r="45" s="1" customFormat="1" ht="24.96" customHeight="1">
      <c r="B45" s="36"/>
      <c r="C45" s="21" t="s">
        <v>84</v>
      </c>
      <c r="D45" s="37"/>
      <c r="E45" s="37"/>
      <c r="F45" s="37"/>
      <c r="G45" s="37"/>
      <c r="H45" s="37"/>
      <c r="I45" s="129"/>
      <c r="J45" s="37"/>
      <c r="K45" s="37"/>
      <c r="L45" s="41"/>
    </row>
    <row r="46" s="1" customFormat="1" ht="6.96" customHeight="1">
      <c r="B46" s="36"/>
      <c r="C46" s="37"/>
      <c r="D46" s="37"/>
      <c r="E46" s="37"/>
      <c r="F46" s="37"/>
      <c r="G46" s="37"/>
      <c r="H46" s="37"/>
      <c r="I46" s="129"/>
      <c r="J46" s="37"/>
      <c r="K46" s="37"/>
      <c r="L46" s="41"/>
    </row>
    <row r="47" s="1" customFormat="1" ht="12" customHeight="1">
      <c r="B47" s="36"/>
      <c r="C47" s="30" t="s">
        <v>16</v>
      </c>
      <c r="D47" s="37"/>
      <c r="E47" s="37"/>
      <c r="F47" s="37"/>
      <c r="G47" s="37"/>
      <c r="H47" s="37"/>
      <c r="I47" s="129"/>
      <c r="J47" s="37"/>
      <c r="K47" s="37"/>
      <c r="L47" s="41"/>
    </row>
    <row r="48" s="1" customFormat="1" ht="16.5" customHeight="1">
      <c r="B48" s="36"/>
      <c r="C48" s="37"/>
      <c r="D48" s="37"/>
      <c r="E48" s="157" t="str">
        <f>E7</f>
        <v>VD Jevišovice, koruna hráze, oprava</v>
      </c>
      <c r="F48" s="30"/>
      <c r="G48" s="30"/>
      <c r="H48" s="30"/>
      <c r="I48" s="129"/>
      <c r="J48" s="37"/>
      <c r="K48" s="37"/>
      <c r="L48" s="41"/>
    </row>
    <row r="49" s="1" customFormat="1" ht="12" customHeight="1">
      <c r="B49" s="36"/>
      <c r="C49" s="30" t="s">
        <v>82</v>
      </c>
      <c r="D49" s="37"/>
      <c r="E49" s="37"/>
      <c r="F49" s="37"/>
      <c r="G49" s="37"/>
      <c r="H49" s="37"/>
      <c r="I49" s="129"/>
      <c r="J49" s="37"/>
      <c r="K49" s="37"/>
      <c r="L49" s="41"/>
    </row>
    <row r="50" s="1" customFormat="1" ht="16.5" customHeight="1">
      <c r="B50" s="36"/>
      <c r="C50" s="37"/>
      <c r="D50" s="37"/>
      <c r="E50" s="62" t="str">
        <f>E9</f>
        <v>SO-00 - Vedlejší rozpočtové náklady</v>
      </c>
      <c r="F50" s="37"/>
      <c r="G50" s="37"/>
      <c r="H50" s="37"/>
      <c r="I50" s="129"/>
      <c r="J50" s="37"/>
      <c r="K50" s="37"/>
      <c r="L50" s="41"/>
    </row>
    <row r="51" s="1" customFormat="1" ht="6.96" customHeight="1">
      <c r="B51" s="36"/>
      <c r="C51" s="37"/>
      <c r="D51" s="37"/>
      <c r="E51" s="37"/>
      <c r="F51" s="37"/>
      <c r="G51" s="37"/>
      <c r="H51" s="37"/>
      <c r="I51" s="129"/>
      <c r="J51" s="37"/>
      <c r="K51" s="37"/>
      <c r="L51" s="41"/>
    </row>
    <row r="52" s="1" customFormat="1" ht="12" customHeight="1">
      <c r="B52" s="36"/>
      <c r="C52" s="30" t="s">
        <v>20</v>
      </c>
      <c r="D52" s="37"/>
      <c r="E52" s="37"/>
      <c r="F52" s="25" t="str">
        <f>F12</f>
        <v xml:space="preserve"> </v>
      </c>
      <c r="G52" s="37"/>
      <c r="H52" s="37"/>
      <c r="I52" s="131" t="s">
        <v>22</v>
      </c>
      <c r="J52" s="65" t="str">
        <f>IF(J12="","",J12)</f>
        <v>24. 6. 2019</v>
      </c>
      <c r="K52" s="37"/>
      <c r="L52" s="41"/>
    </row>
    <row r="53" s="1" customFormat="1" ht="6.96" customHeight="1">
      <c r="B53" s="36"/>
      <c r="C53" s="37"/>
      <c r="D53" s="37"/>
      <c r="E53" s="37"/>
      <c r="F53" s="37"/>
      <c r="G53" s="37"/>
      <c r="H53" s="37"/>
      <c r="I53" s="129"/>
      <c r="J53" s="37"/>
      <c r="K53" s="37"/>
      <c r="L53" s="41"/>
    </row>
    <row r="54" s="1" customFormat="1" ht="13.65" customHeight="1">
      <c r="B54" s="36"/>
      <c r="C54" s="30" t="s">
        <v>24</v>
      </c>
      <c r="D54" s="37"/>
      <c r="E54" s="37"/>
      <c r="F54" s="25" t="str">
        <f>E15</f>
        <v xml:space="preserve"> </v>
      </c>
      <c r="G54" s="37"/>
      <c r="H54" s="37"/>
      <c r="I54" s="131" t="s">
        <v>29</v>
      </c>
      <c r="J54" s="34" t="str">
        <f>E21</f>
        <v xml:space="preserve"> </v>
      </c>
      <c r="K54" s="37"/>
      <c r="L54" s="41"/>
    </row>
    <row r="55" s="1" customFormat="1" ht="13.65" customHeight="1">
      <c r="B55" s="36"/>
      <c r="C55" s="30" t="s">
        <v>27</v>
      </c>
      <c r="D55" s="37"/>
      <c r="E55" s="37"/>
      <c r="F55" s="25" t="str">
        <f>IF(E18="","",E18)</f>
        <v>Vyplň údaj</v>
      </c>
      <c r="G55" s="37"/>
      <c r="H55" s="37"/>
      <c r="I55" s="131" t="s">
        <v>31</v>
      </c>
      <c r="J55" s="34" t="str">
        <f>E24</f>
        <v xml:space="preserve"> </v>
      </c>
      <c r="K55" s="37"/>
      <c r="L55" s="41"/>
    </row>
    <row r="56" s="1" customFormat="1" ht="10.32" customHeight="1">
      <c r="B56" s="36"/>
      <c r="C56" s="37"/>
      <c r="D56" s="37"/>
      <c r="E56" s="37"/>
      <c r="F56" s="37"/>
      <c r="G56" s="37"/>
      <c r="H56" s="37"/>
      <c r="I56" s="129"/>
      <c r="J56" s="37"/>
      <c r="K56" s="37"/>
      <c r="L56" s="41"/>
    </row>
    <row r="57" s="1" customFormat="1" ht="29.28" customHeight="1">
      <c r="B57" s="36"/>
      <c r="C57" s="158" t="s">
        <v>85</v>
      </c>
      <c r="D57" s="159"/>
      <c r="E57" s="159"/>
      <c r="F57" s="159"/>
      <c r="G57" s="159"/>
      <c r="H57" s="159"/>
      <c r="I57" s="160"/>
      <c r="J57" s="161" t="s">
        <v>86</v>
      </c>
      <c r="K57" s="159"/>
      <c r="L57" s="41"/>
    </row>
    <row r="58" s="1" customFormat="1" ht="10.32" customHeight="1">
      <c r="B58" s="36"/>
      <c r="C58" s="37"/>
      <c r="D58" s="37"/>
      <c r="E58" s="37"/>
      <c r="F58" s="37"/>
      <c r="G58" s="37"/>
      <c r="H58" s="37"/>
      <c r="I58" s="129"/>
      <c r="J58" s="37"/>
      <c r="K58" s="37"/>
      <c r="L58" s="41"/>
    </row>
    <row r="59" s="1" customFormat="1" ht="22.8" customHeight="1">
      <c r="B59" s="36"/>
      <c r="C59" s="162" t="s">
        <v>87</v>
      </c>
      <c r="D59" s="37"/>
      <c r="E59" s="37"/>
      <c r="F59" s="37"/>
      <c r="G59" s="37"/>
      <c r="H59" s="37"/>
      <c r="I59" s="129"/>
      <c r="J59" s="96">
        <f>J87</f>
        <v>0</v>
      </c>
      <c r="K59" s="37"/>
      <c r="L59" s="41"/>
      <c r="AU59" s="15" t="s">
        <v>88</v>
      </c>
    </row>
    <row r="60" s="7" customFormat="1" ht="24.96" customHeight="1">
      <c r="B60" s="163"/>
      <c r="C60" s="164"/>
      <c r="D60" s="165" t="s">
        <v>89</v>
      </c>
      <c r="E60" s="166"/>
      <c r="F60" s="166"/>
      <c r="G60" s="166"/>
      <c r="H60" s="166"/>
      <c r="I60" s="167"/>
      <c r="J60" s="168">
        <f>J88</f>
        <v>0</v>
      </c>
      <c r="K60" s="164"/>
      <c r="L60" s="169"/>
    </row>
    <row r="61" s="8" customFormat="1" ht="19.92" customHeight="1">
      <c r="B61" s="170"/>
      <c r="C61" s="171"/>
      <c r="D61" s="172" t="s">
        <v>90</v>
      </c>
      <c r="E61" s="173"/>
      <c r="F61" s="173"/>
      <c r="G61" s="173"/>
      <c r="H61" s="173"/>
      <c r="I61" s="174"/>
      <c r="J61" s="175">
        <f>J89</f>
        <v>0</v>
      </c>
      <c r="K61" s="171"/>
      <c r="L61" s="176"/>
    </row>
    <row r="62" s="7" customFormat="1" ht="24.96" customHeight="1">
      <c r="B62" s="163"/>
      <c r="C62" s="164"/>
      <c r="D62" s="165" t="s">
        <v>91</v>
      </c>
      <c r="E62" s="166"/>
      <c r="F62" s="166"/>
      <c r="G62" s="166"/>
      <c r="H62" s="166"/>
      <c r="I62" s="167"/>
      <c r="J62" s="168">
        <f>J93</f>
        <v>0</v>
      </c>
      <c r="K62" s="164"/>
      <c r="L62" s="169"/>
    </row>
    <row r="63" s="8" customFormat="1" ht="19.92" customHeight="1">
      <c r="B63" s="170"/>
      <c r="C63" s="171"/>
      <c r="D63" s="172" t="s">
        <v>92</v>
      </c>
      <c r="E63" s="173"/>
      <c r="F63" s="173"/>
      <c r="G63" s="173"/>
      <c r="H63" s="173"/>
      <c r="I63" s="174"/>
      <c r="J63" s="175">
        <f>J94</f>
        <v>0</v>
      </c>
      <c r="K63" s="171"/>
      <c r="L63" s="176"/>
    </row>
    <row r="64" s="8" customFormat="1" ht="19.92" customHeight="1">
      <c r="B64" s="170"/>
      <c r="C64" s="171"/>
      <c r="D64" s="172" t="s">
        <v>93</v>
      </c>
      <c r="E64" s="173"/>
      <c r="F64" s="173"/>
      <c r="G64" s="173"/>
      <c r="H64" s="173"/>
      <c r="I64" s="174"/>
      <c r="J64" s="175">
        <f>J99</f>
        <v>0</v>
      </c>
      <c r="K64" s="171"/>
      <c r="L64" s="176"/>
    </row>
    <row r="65" s="8" customFormat="1" ht="19.92" customHeight="1">
      <c r="B65" s="170"/>
      <c r="C65" s="171"/>
      <c r="D65" s="172" t="s">
        <v>94</v>
      </c>
      <c r="E65" s="173"/>
      <c r="F65" s="173"/>
      <c r="G65" s="173"/>
      <c r="H65" s="173"/>
      <c r="I65" s="174"/>
      <c r="J65" s="175">
        <f>J102</f>
        <v>0</v>
      </c>
      <c r="K65" s="171"/>
      <c r="L65" s="176"/>
    </row>
    <row r="66" s="8" customFormat="1" ht="19.92" customHeight="1">
      <c r="B66" s="170"/>
      <c r="C66" s="171"/>
      <c r="D66" s="172" t="s">
        <v>95</v>
      </c>
      <c r="E66" s="173"/>
      <c r="F66" s="173"/>
      <c r="G66" s="173"/>
      <c r="H66" s="173"/>
      <c r="I66" s="174"/>
      <c r="J66" s="175">
        <f>J114</f>
        <v>0</v>
      </c>
      <c r="K66" s="171"/>
      <c r="L66" s="176"/>
    </row>
    <row r="67" s="8" customFormat="1" ht="19.92" customHeight="1">
      <c r="B67" s="170"/>
      <c r="C67" s="171"/>
      <c r="D67" s="172" t="s">
        <v>96</v>
      </c>
      <c r="E67" s="173"/>
      <c r="F67" s="173"/>
      <c r="G67" s="173"/>
      <c r="H67" s="173"/>
      <c r="I67" s="174"/>
      <c r="J67" s="175">
        <f>J129</f>
        <v>0</v>
      </c>
      <c r="K67" s="171"/>
      <c r="L67" s="176"/>
    </row>
    <row r="68" s="1" customFormat="1" ht="21.84" customHeight="1">
      <c r="B68" s="36"/>
      <c r="C68" s="37"/>
      <c r="D68" s="37"/>
      <c r="E68" s="37"/>
      <c r="F68" s="37"/>
      <c r="G68" s="37"/>
      <c r="H68" s="37"/>
      <c r="I68" s="129"/>
      <c r="J68" s="37"/>
      <c r="K68" s="37"/>
      <c r="L68" s="41"/>
    </row>
    <row r="69" s="1" customFormat="1" ht="6.96" customHeight="1">
      <c r="B69" s="55"/>
      <c r="C69" s="56"/>
      <c r="D69" s="56"/>
      <c r="E69" s="56"/>
      <c r="F69" s="56"/>
      <c r="G69" s="56"/>
      <c r="H69" s="56"/>
      <c r="I69" s="153"/>
      <c r="J69" s="56"/>
      <c r="K69" s="56"/>
      <c r="L69" s="41"/>
    </row>
    <row r="73" s="1" customFormat="1" ht="6.96" customHeight="1">
      <c r="B73" s="57"/>
      <c r="C73" s="58"/>
      <c r="D73" s="58"/>
      <c r="E73" s="58"/>
      <c r="F73" s="58"/>
      <c r="G73" s="58"/>
      <c r="H73" s="58"/>
      <c r="I73" s="156"/>
      <c r="J73" s="58"/>
      <c r="K73" s="58"/>
      <c r="L73" s="41"/>
    </row>
    <row r="74" s="1" customFormat="1" ht="24.96" customHeight="1">
      <c r="B74" s="36"/>
      <c r="C74" s="21" t="s">
        <v>97</v>
      </c>
      <c r="D74" s="37"/>
      <c r="E74" s="37"/>
      <c r="F74" s="37"/>
      <c r="G74" s="37"/>
      <c r="H74" s="37"/>
      <c r="I74" s="129"/>
      <c r="J74" s="37"/>
      <c r="K74" s="37"/>
      <c r="L74" s="41"/>
    </row>
    <row r="75" s="1" customFormat="1" ht="6.96" customHeight="1">
      <c r="B75" s="36"/>
      <c r="C75" s="37"/>
      <c r="D75" s="37"/>
      <c r="E75" s="37"/>
      <c r="F75" s="37"/>
      <c r="G75" s="37"/>
      <c r="H75" s="37"/>
      <c r="I75" s="129"/>
      <c r="J75" s="37"/>
      <c r="K75" s="37"/>
      <c r="L75" s="41"/>
    </row>
    <row r="76" s="1" customFormat="1" ht="12" customHeight="1">
      <c r="B76" s="36"/>
      <c r="C76" s="30" t="s">
        <v>16</v>
      </c>
      <c r="D76" s="37"/>
      <c r="E76" s="37"/>
      <c r="F76" s="37"/>
      <c r="G76" s="37"/>
      <c r="H76" s="37"/>
      <c r="I76" s="129"/>
      <c r="J76" s="37"/>
      <c r="K76" s="37"/>
      <c r="L76" s="41"/>
    </row>
    <row r="77" s="1" customFormat="1" ht="16.5" customHeight="1">
      <c r="B77" s="36"/>
      <c r="C77" s="37"/>
      <c r="D77" s="37"/>
      <c r="E77" s="157" t="str">
        <f>E7</f>
        <v>VD Jevišovice, koruna hráze, oprava</v>
      </c>
      <c r="F77" s="30"/>
      <c r="G77" s="30"/>
      <c r="H77" s="30"/>
      <c r="I77" s="129"/>
      <c r="J77" s="37"/>
      <c r="K77" s="37"/>
      <c r="L77" s="41"/>
    </row>
    <row r="78" s="1" customFormat="1" ht="12" customHeight="1">
      <c r="B78" s="36"/>
      <c r="C78" s="30" t="s">
        <v>82</v>
      </c>
      <c r="D78" s="37"/>
      <c r="E78" s="37"/>
      <c r="F78" s="37"/>
      <c r="G78" s="37"/>
      <c r="H78" s="37"/>
      <c r="I78" s="129"/>
      <c r="J78" s="37"/>
      <c r="K78" s="37"/>
      <c r="L78" s="41"/>
    </row>
    <row r="79" s="1" customFormat="1" ht="16.5" customHeight="1">
      <c r="B79" s="36"/>
      <c r="C79" s="37"/>
      <c r="D79" s="37"/>
      <c r="E79" s="62" t="str">
        <f>E9</f>
        <v>SO-00 - Vedlejší rozpočtové náklady</v>
      </c>
      <c r="F79" s="37"/>
      <c r="G79" s="37"/>
      <c r="H79" s="37"/>
      <c r="I79" s="129"/>
      <c r="J79" s="37"/>
      <c r="K79" s="37"/>
      <c r="L79" s="41"/>
    </row>
    <row r="80" s="1" customFormat="1" ht="6.96" customHeight="1">
      <c r="B80" s="36"/>
      <c r="C80" s="37"/>
      <c r="D80" s="37"/>
      <c r="E80" s="37"/>
      <c r="F80" s="37"/>
      <c r="G80" s="37"/>
      <c r="H80" s="37"/>
      <c r="I80" s="129"/>
      <c r="J80" s="37"/>
      <c r="K80" s="37"/>
      <c r="L80" s="41"/>
    </row>
    <row r="81" s="1" customFormat="1" ht="12" customHeight="1">
      <c r="B81" s="36"/>
      <c r="C81" s="30" t="s">
        <v>20</v>
      </c>
      <c r="D81" s="37"/>
      <c r="E81" s="37"/>
      <c r="F81" s="25" t="str">
        <f>F12</f>
        <v xml:space="preserve"> </v>
      </c>
      <c r="G81" s="37"/>
      <c r="H81" s="37"/>
      <c r="I81" s="131" t="s">
        <v>22</v>
      </c>
      <c r="J81" s="65" t="str">
        <f>IF(J12="","",J12)</f>
        <v>24. 6. 2019</v>
      </c>
      <c r="K81" s="37"/>
      <c r="L81" s="41"/>
    </row>
    <row r="82" s="1" customFormat="1" ht="6.96" customHeight="1">
      <c r="B82" s="36"/>
      <c r="C82" s="37"/>
      <c r="D82" s="37"/>
      <c r="E82" s="37"/>
      <c r="F82" s="37"/>
      <c r="G82" s="37"/>
      <c r="H82" s="37"/>
      <c r="I82" s="129"/>
      <c r="J82" s="37"/>
      <c r="K82" s="37"/>
      <c r="L82" s="41"/>
    </row>
    <row r="83" s="1" customFormat="1" ht="13.65" customHeight="1">
      <c r="B83" s="36"/>
      <c r="C83" s="30" t="s">
        <v>24</v>
      </c>
      <c r="D83" s="37"/>
      <c r="E83" s="37"/>
      <c r="F83" s="25" t="str">
        <f>E15</f>
        <v xml:space="preserve"> </v>
      </c>
      <c r="G83" s="37"/>
      <c r="H83" s="37"/>
      <c r="I83" s="131" t="s">
        <v>29</v>
      </c>
      <c r="J83" s="34" t="str">
        <f>E21</f>
        <v xml:space="preserve"> </v>
      </c>
      <c r="K83" s="37"/>
      <c r="L83" s="41"/>
    </row>
    <row r="84" s="1" customFormat="1" ht="13.65" customHeight="1">
      <c r="B84" s="36"/>
      <c r="C84" s="30" t="s">
        <v>27</v>
      </c>
      <c r="D84" s="37"/>
      <c r="E84" s="37"/>
      <c r="F84" s="25" t="str">
        <f>IF(E18="","",E18)</f>
        <v>Vyplň údaj</v>
      </c>
      <c r="G84" s="37"/>
      <c r="H84" s="37"/>
      <c r="I84" s="131" t="s">
        <v>31</v>
      </c>
      <c r="J84" s="34" t="str">
        <f>E24</f>
        <v xml:space="preserve"> </v>
      </c>
      <c r="K84" s="37"/>
      <c r="L84" s="41"/>
    </row>
    <row r="85" s="1" customFormat="1" ht="10.32" customHeight="1">
      <c r="B85" s="36"/>
      <c r="C85" s="37"/>
      <c r="D85" s="37"/>
      <c r="E85" s="37"/>
      <c r="F85" s="37"/>
      <c r="G85" s="37"/>
      <c r="H85" s="37"/>
      <c r="I85" s="129"/>
      <c r="J85" s="37"/>
      <c r="K85" s="37"/>
      <c r="L85" s="41"/>
    </row>
    <row r="86" s="9" customFormat="1" ht="29.28" customHeight="1">
      <c r="B86" s="177"/>
      <c r="C86" s="178" t="s">
        <v>98</v>
      </c>
      <c r="D86" s="179" t="s">
        <v>52</v>
      </c>
      <c r="E86" s="179" t="s">
        <v>48</v>
      </c>
      <c r="F86" s="179" t="s">
        <v>49</v>
      </c>
      <c r="G86" s="179" t="s">
        <v>99</v>
      </c>
      <c r="H86" s="179" t="s">
        <v>100</v>
      </c>
      <c r="I86" s="180" t="s">
        <v>101</v>
      </c>
      <c r="J86" s="179" t="s">
        <v>86</v>
      </c>
      <c r="K86" s="181" t="s">
        <v>102</v>
      </c>
      <c r="L86" s="182"/>
      <c r="M86" s="86" t="s">
        <v>1</v>
      </c>
      <c r="N86" s="87" t="s">
        <v>37</v>
      </c>
      <c r="O86" s="87" t="s">
        <v>103</v>
      </c>
      <c r="P86" s="87" t="s">
        <v>104</v>
      </c>
      <c r="Q86" s="87" t="s">
        <v>105</v>
      </c>
      <c r="R86" s="87" t="s">
        <v>106</v>
      </c>
      <c r="S86" s="87" t="s">
        <v>107</v>
      </c>
      <c r="T86" s="88" t="s">
        <v>108</v>
      </c>
    </row>
    <row r="87" s="1" customFormat="1" ht="22.8" customHeight="1">
      <c r="B87" s="36"/>
      <c r="C87" s="93" t="s">
        <v>109</v>
      </c>
      <c r="D87" s="37"/>
      <c r="E87" s="37"/>
      <c r="F87" s="37"/>
      <c r="G87" s="37"/>
      <c r="H87" s="37"/>
      <c r="I87" s="129"/>
      <c r="J87" s="183">
        <f>BK87</f>
        <v>0</v>
      </c>
      <c r="K87" s="37"/>
      <c r="L87" s="41"/>
      <c r="M87" s="89"/>
      <c r="N87" s="90"/>
      <c r="O87" s="90"/>
      <c r="P87" s="184">
        <f>P88+P93</f>
        <v>0</v>
      </c>
      <c r="Q87" s="90"/>
      <c r="R87" s="184">
        <f>R88+R93</f>
        <v>0</v>
      </c>
      <c r="S87" s="90"/>
      <c r="T87" s="185">
        <f>T88+T93</f>
        <v>0.02</v>
      </c>
      <c r="AT87" s="15" t="s">
        <v>66</v>
      </c>
      <c r="AU87" s="15" t="s">
        <v>88</v>
      </c>
      <c r="BK87" s="186">
        <f>BK88+BK93</f>
        <v>0</v>
      </c>
    </row>
    <row r="88" s="10" customFormat="1" ht="25.92" customHeight="1">
      <c r="B88" s="187"/>
      <c r="C88" s="188"/>
      <c r="D88" s="189" t="s">
        <v>66</v>
      </c>
      <c r="E88" s="190" t="s">
        <v>110</v>
      </c>
      <c r="F88" s="190" t="s">
        <v>111</v>
      </c>
      <c r="G88" s="188"/>
      <c r="H88" s="188"/>
      <c r="I88" s="191"/>
      <c r="J88" s="192">
        <f>BK88</f>
        <v>0</v>
      </c>
      <c r="K88" s="188"/>
      <c r="L88" s="193"/>
      <c r="M88" s="194"/>
      <c r="N88" s="195"/>
      <c r="O88" s="195"/>
      <c r="P88" s="196">
        <f>P89</f>
        <v>0</v>
      </c>
      <c r="Q88" s="195"/>
      <c r="R88" s="196">
        <f>R89</f>
        <v>0</v>
      </c>
      <c r="S88" s="195"/>
      <c r="T88" s="197">
        <f>T89</f>
        <v>0.02</v>
      </c>
      <c r="AR88" s="198" t="s">
        <v>75</v>
      </c>
      <c r="AT88" s="199" t="s">
        <v>66</v>
      </c>
      <c r="AU88" s="199" t="s">
        <v>67</v>
      </c>
      <c r="AY88" s="198" t="s">
        <v>112</v>
      </c>
      <c r="BK88" s="200">
        <f>BK89</f>
        <v>0</v>
      </c>
    </row>
    <row r="89" s="10" customFormat="1" ht="22.8" customHeight="1">
      <c r="B89" s="187"/>
      <c r="C89" s="188"/>
      <c r="D89" s="189" t="s">
        <v>66</v>
      </c>
      <c r="E89" s="201" t="s">
        <v>113</v>
      </c>
      <c r="F89" s="201" t="s">
        <v>114</v>
      </c>
      <c r="G89" s="188"/>
      <c r="H89" s="188"/>
      <c r="I89" s="191"/>
      <c r="J89" s="202">
        <f>BK89</f>
        <v>0</v>
      </c>
      <c r="K89" s="188"/>
      <c r="L89" s="193"/>
      <c r="M89" s="194"/>
      <c r="N89" s="195"/>
      <c r="O89" s="195"/>
      <c r="P89" s="196">
        <f>SUM(P90:P92)</f>
        <v>0</v>
      </c>
      <c r="Q89" s="195"/>
      <c r="R89" s="196">
        <f>SUM(R90:R92)</f>
        <v>0</v>
      </c>
      <c r="S89" s="195"/>
      <c r="T89" s="197">
        <f>SUM(T90:T92)</f>
        <v>0.02</v>
      </c>
      <c r="AR89" s="198" t="s">
        <v>75</v>
      </c>
      <c r="AT89" s="199" t="s">
        <v>66</v>
      </c>
      <c r="AU89" s="199" t="s">
        <v>75</v>
      </c>
      <c r="AY89" s="198" t="s">
        <v>112</v>
      </c>
      <c r="BK89" s="200">
        <f>SUM(BK90:BK92)</f>
        <v>0</v>
      </c>
    </row>
    <row r="90" s="1" customFormat="1" ht="16.5" customHeight="1">
      <c r="B90" s="36"/>
      <c r="C90" s="203" t="s">
        <v>75</v>
      </c>
      <c r="D90" s="203" t="s">
        <v>115</v>
      </c>
      <c r="E90" s="204" t="s">
        <v>116</v>
      </c>
      <c r="F90" s="205" t="s">
        <v>117</v>
      </c>
      <c r="G90" s="206" t="s">
        <v>118</v>
      </c>
      <c r="H90" s="207">
        <v>1</v>
      </c>
      <c r="I90" s="208"/>
      <c r="J90" s="209">
        <f>ROUND(I90*H90,2)</f>
        <v>0</v>
      </c>
      <c r="K90" s="205" t="s">
        <v>119</v>
      </c>
      <c r="L90" s="41"/>
      <c r="M90" s="210" t="s">
        <v>1</v>
      </c>
      <c r="N90" s="211" t="s">
        <v>38</v>
      </c>
      <c r="O90" s="77"/>
      <c r="P90" s="212">
        <f>O90*H90</f>
        <v>0</v>
      </c>
      <c r="Q90" s="212">
        <v>0</v>
      </c>
      <c r="R90" s="212">
        <f>Q90*H90</f>
        <v>0</v>
      </c>
      <c r="S90" s="212">
        <v>0.02</v>
      </c>
      <c r="T90" s="213">
        <f>S90*H90</f>
        <v>0.02</v>
      </c>
      <c r="AR90" s="15" t="s">
        <v>120</v>
      </c>
      <c r="AT90" s="15" t="s">
        <v>115</v>
      </c>
      <c r="AU90" s="15" t="s">
        <v>77</v>
      </c>
      <c r="AY90" s="15" t="s">
        <v>112</v>
      </c>
      <c r="BE90" s="214">
        <f>IF(N90="základní",J90,0)</f>
        <v>0</v>
      </c>
      <c r="BF90" s="214">
        <f>IF(N90="snížená",J90,0)</f>
        <v>0</v>
      </c>
      <c r="BG90" s="214">
        <f>IF(N90="zákl. přenesená",J90,0)</f>
        <v>0</v>
      </c>
      <c r="BH90" s="214">
        <f>IF(N90="sníž. přenesená",J90,0)</f>
        <v>0</v>
      </c>
      <c r="BI90" s="214">
        <f>IF(N90="nulová",J90,0)</f>
        <v>0</v>
      </c>
      <c r="BJ90" s="15" t="s">
        <v>75</v>
      </c>
      <c r="BK90" s="214">
        <f>ROUND(I90*H90,2)</f>
        <v>0</v>
      </c>
      <c r="BL90" s="15" t="s">
        <v>120</v>
      </c>
      <c r="BM90" s="15" t="s">
        <v>121</v>
      </c>
    </row>
    <row r="91" s="11" customFormat="1">
      <c r="B91" s="215"/>
      <c r="C91" s="216"/>
      <c r="D91" s="217" t="s">
        <v>122</v>
      </c>
      <c r="E91" s="218" t="s">
        <v>1</v>
      </c>
      <c r="F91" s="219" t="s">
        <v>123</v>
      </c>
      <c r="G91" s="216"/>
      <c r="H91" s="218" t="s">
        <v>1</v>
      </c>
      <c r="I91" s="220"/>
      <c r="J91" s="216"/>
      <c r="K91" s="216"/>
      <c r="L91" s="221"/>
      <c r="M91" s="222"/>
      <c r="N91" s="223"/>
      <c r="O91" s="223"/>
      <c r="P91" s="223"/>
      <c r="Q91" s="223"/>
      <c r="R91" s="223"/>
      <c r="S91" s="223"/>
      <c r="T91" s="224"/>
      <c r="AT91" s="225" t="s">
        <v>122</v>
      </c>
      <c r="AU91" s="225" t="s">
        <v>77</v>
      </c>
      <c r="AV91" s="11" t="s">
        <v>75</v>
      </c>
      <c r="AW91" s="11" t="s">
        <v>30</v>
      </c>
      <c r="AX91" s="11" t="s">
        <v>67</v>
      </c>
      <c r="AY91" s="225" t="s">
        <v>112</v>
      </c>
    </row>
    <row r="92" s="12" customFormat="1">
      <c r="B92" s="226"/>
      <c r="C92" s="227"/>
      <c r="D92" s="217" t="s">
        <v>122</v>
      </c>
      <c r="E92" s="228" t="s">
        <v>1</v>
      </c>
      <c r="F92" s="229" t="s">
        <v>75</v>
      </c>
      <c r="G92" s="227"/>
      <c r="H92" s="230">
        <v>1</v>
      </c>
      <c r="I92" s="231"/>
      <c r="J92" s="227"/>
      <c r="K92" s="227"/>
      <c r="L92" s="232"/>
      <c r="M92" s="233"/>
      <c r="N92" s="234"/>
      <c r="O92" s="234"/>
      <c r="P92" s="234"/>
      <c r="Q92" s="234"/>
      <c r="R92" s="234"/>
      <c r="S92" s="234"/>
      <c r="T92" s="235"/>
      <c r="AT92" s="236" t="s">
        <v>122</v>
      </c>
      <c r="AU92" s="236" t="s">
        <v>77</v>
      </c>
      <c r="AV92" s="12" t="s">
        <v>77</v>
      </c>
      <c r="AW92" s="12" t="s">
        <v>30</v>
      </c>
      <c r="AX92" s="12" t="s">
        <v>75</v>
      </c>
      <c r="AY92" s="236" t="s">
        <v>112</v>
      </c>
    </row>
    <row r="93" s="10" customFormat="1" ht="25.92" customHeight="1">
      <c r="B93" s="187"/>
      <c r="C93" s="188"/>
      <c r="D93" s="189" t="s">
        <v>66</v>
      </c>
      <c r="E93" s="190" t="s">
        <v>124</v>
      </c>
      <c r="F93" s="190" t="s">
        <v>73</v>
      </c>
      <c r="G93" s="188"/>
      <c r="H93" s="188"/>
      <c r="I93" s="191"/>
      <c r="J93" s="192">
        <f>BK93</f>
        <v>0</v>
      </c>
      <c r="K93" s="188"/>
      <c r="L93" s="193"/>
      <c r="M93" s="194"/>
      <c r="N93" s="195"/>
      <c r="O93" s="195"/>
      <c r="P93" s="196">
        <f>P94+P99+P102+P114+P129</f>
        <v>0</v>
      </c>
      <c r="Q93" s="195"/>
      <c r="R93" s="196">
        <f>R94+R99+R102+R114+R129</f>
        <v>0</v>
      </c>
      <c r="S93" s="195"/>
      <c r="T93" s="197">
        <f>T94+T99+T102+T114+T129</f>
        <v>0</v>
      </c>
      <c r="AR93" s="198" t="s">
        <v>125</v>
      </c>
      <c r="AT93" s="199" t="s">
        <v>66</v>
      </c>
      <c r="AU93" s="199" t="s">
        <v>67</v>
      </c>
      <c r="AY93" s="198" t="s">
        <v>112</v>
      </c>
      <c r="BK93" s="200">
        <f>BK94+BK99+BK102+BK114+BK129</f>
        <v>0</v>
      </c>
    </row>
    <row r="94" s="10" customFormat="1" ht="22.8" customHeight="1">
      <c r="B94" s="187"/>
      <c r="C94" s="188"/>
      <c r="D94" s="189" t="s">
        <v>66</v>
      </c>
      <c r="E94" s="201" t="s">
        <v>126</v>
      </c>
      <c r="F94" s="201" t="s">
        <v>127</v>
      </c>
      <c r="G94" s="188"/>
      <c r="H94" s="188"/>
      <c r="I94" s="191"/>
      <c r="J94" s="202">
        <f>BK94</f>
        <v>0</v>
      </c>
      <c r="K94" s="188"/>
      <c r="L94" s="193"/>
      <c r="M94" s="194"/>
      <c r="N94" s="195"/>
      <c r="O94" s="195"/>
      <c r="P94" s="196">
        <f>SUM(P95:P98)</f>
        <v>0</v>
      </c>
      <c r="Q94" s="195"/>
      <c r="R94" s="196">
        <f>SUM(R95:R98)</f>
        <v>0</v>
      </c>
      <c r="S94" s="195"/>
      <c r="T94" s="197">
        <f>SUM(T95:T98)</f>
        <v>0</v>
      </c>
      <c r="AR94" s="198" t="s">
        <v>125</v>
      </c>
      <c r="AT94" s="199" t="s">
        <v>66</v>
      </c>
      <c r="AU94" s="199" t="s">
        <v>75</v>
      </c>
      <c r="AY94" s="198" t="s">
        <v>112</v>
      </c>
      <c r="BK94" s="200">
        <f>SUM(BK95:BK98)</f>
        <v>0</v>
      </c>
    </row>
    <row r="95" s="1" customFormat="1" ht="16.5" customHeight="1">
      <c r="B95" s="36"/>
      <c r="C95" s="203" t="s">
        <v>77</v>
      </c>
      <c r="D95" s="203" t="s">
        <v>115</v>
      </c>
      <c r="E95" s="204" t="s">
        <v>128</v>
      </c>
      <c r="F95" s="205" t="s">
        <v>129</v>
      </c>
      <c r="G95" s="206" t="s">
        <v>118</v>
      </c>
      <c r="H95" s="207">
        <v>1</v>
      </c>
      <c r="I95" s="208"/>
      <c r="J95" s="209">
        <f>ROUND(I95*H95,2)</f>
        <v>0</v>
      </c>
      <c r="K95" s="205" t="s">
        <v>119</v>
      </c>
      <c r="L95" s="41"/>
      <c r="M95" s="210" t="s">
        <v>1</v>
      </c>
      <c r="N95" s="211" t="s">
        <v>38</v>
      </c>
      <c r="O95" s="77"/>
      <c r="P95" s="212">
        <f>O95*H95</f>
        <v>0</v>
      </c>
      <c r="Q95" s="212">
        <v>0</v>
      </c>
      <c r="R95" s="212">
        <f>Q95*H95</f>
        <v>0</v>
      </c>
      <c r="S95" s="212">
        <v>0</v>
      </c>
      <c r="T95" s="213">
        <f>S95*H95</f>
        <v>0</v>
      </c>
      <c r="AR95" s="15" t="s">
        <v>130</v>
      </c>
      <c r="AT95" s="15" t="s">
        <v>115</v>
      </c>
      <c r="AU95" s="15" t="s">
        <v>77</v>
      </c>
      <c r="AY95" s="15" t="s">
        <v>112</v>
      </c>
      <c r="BE95" s="214">
        <f>IF(N95="základní",J95,0)</f>
        <v>0</v>
      </c>
      <c r="BF95" s="214">
        <f>IF(N95="snížená",J95,0)</f>
        <v>0</v>
      </c>
      <c r="BG95" s="214">
        <f>IF(N95="zákl. přenesená",J95,0)</f>
        <v>0</v>
      </c>
      <c r="BH95" s="214">
        <f>IF(N95="sníž. přenesená",J95,0)</f>
        <v>0</v>
      </c>
      <c r="BI95" s="214">
        <f>IF(N95="nulová",J95,0)</f>
        <v>0</v>
      </c>
      <c r="BJ95" s="15" t="s">
        <v>75</v>
      </c>
      <c r="BK95" s="214">
        <f>ROUND(I95*H95,2)</f>
        <v>0</v>
      </c>
      <c r="BL95" s="15" t="s">
        <v>130</v>
      </c>
      <c r="BM95" s="15" t="s">
        <v>131</v>
      </c>
    </row>
    <row r="96" s="1" customFormat="1" ht="16.5" customHeight="1">
      <c r="B96" s="36"/>
      <c r="C96" s="203" t="s">
        <v>132</v>
      </c>
      <c r="D96" s="203" t="s">
        <v>115</v>
      </c>
      <c r="E96" s="204" t="s">
        <v>133</v>
      </c>
      <c r="F96" s="205" t="s">
        <v>134</v>
      </c>
      <c r="G96" s="206" t="s">
        <v>118</v>
      </c>
      <c r="H96" s="207">
        <v>1</v>
      </c>
      <c r="I96" s="208"/>
      <c r="J96" s="209">
        <f>ROUND(I96*H96,2)</f>
        <v>0</v>
      </c>
      <c r="K96" s="205" t="s">
        <v>119</v>
      </c>
      <c r="L96" s="41"/>
      <c r="M96" s="210" t="s">
        <v>1</v>
      </c>
      <c r="N96" s="211" t="s">
        <v>38</v>
      </c>
      <c r="O96" s="77"/>
      <c r="P96" s="212">
        <f>O96*H96</f>
        <v>0</v>
      </c>
      <c r="Q96" s="212">
        <v>0</v>
      </c>
      <c r="R96" s="212">
        <f>Q96*H96</f>
        <v>0</v>
      </c>
      <c r="S96" s="212">
        <v>0</v>
      </c>
      <c r="T96" s="213">
        <f>S96*H96</f>
        <v>0</v>
      </c>
      <c r="AR96" s="15" t="s">
        <v>130</v>
      </c>
      <c r="AT96" s="15" t="s">
        <v>115</v>
      </c>
      <c r="AU96" s="15" t="s">
        <v>77</v>
      </c>
      <c r="AY96" s="15" t="s">
        <v>112</v>
      </c>
      <c r="BE96" s="214">
        <f>IF(N96="základní",J96,0)</f>
        <v>0</v>
      </c>
      <c r="BF96" s="214">
        <f>IF(N96="snížená",J96,0)</f>
        <v>0</v>
      </c>
      <c r="BG96" s="214">
        <f>IF(N96="zákl. přenesená",J96,0)</f>
        <v>0</v>
      </c>
      <c r="BH96" s="214">
        <f>IF(N96="sníž. přenesená",J96,0)</f>
        <v>0</v>
      </c>
      <c r="BI96" s="214">
        <f>IF(N96="nulová",J96,0)</f>
        <v>0</v>
      </c>
      <c r="BJ96" s="15" t="s">
        <v>75</v>
      </c>
      <c r="BK96" s="214">
        <f>ROUND(I96*H96,2)</f>
        <v>0</v>
      </c>
      <c r="BL96" s="15" t="s">
        <v>130</v>
      </c>
      <c r="BM96" s="15" t="s">
        <v>135</v>
      </c>
    </row>
    <row r="97" s="1" customFormat="1" ht="22.5" customHeight="1">
      <c r="B97" s="36"/>
      <c r="C97" s="203" t="s">
        <v>120</v>
      </c>
      <c r="D97" s="203" t="s">
        <v>115</v>
      </c>
      <c r="E97" s="204" t="s">
        <v>136</v>
      </c>
      <c r="F97" s="205" t="s">
        <v>137</v>
      </c>
      <c r="G97" s="206" t="s">
        <v>118</v>
      </c>
      <c r="H97" s="207">
        <v>1</v>
      </c>
      <c r="I97" s="208"/>
      <c r="J97" s="209">
        <f>ROUND(I97*H97,2)</f>
        <v>0</v>
      </c>
      <c r="K97" s="205" t="s">
        <v>119</v>
      </c>
      <c r="L97" s="41"/>
      <c r="M97" s="210" t="s">
        <v>1</v>
      </c>
      <c r="N97" s="211" t="s">
        <v>38</v>
      </c>
      <c r="O97" s="77"/>
      <c r="P97" s="212">
        <f>O97*H97</f>
        <v>0</v>
      </c>
      <c r="Q97" s="212">
        <v>0</v>
      </c>
      <c r="R97" s="212">
        <f>Q97*H97</f>
        <v>0</v>
      </c>
      <c r="S97" s="212">
        <v>0</v>
      </c>
      <c r="T97" s="213">
        <f>S97*H97</f>
        <v>0</v>
      </c>
      <c r="AR97" s="15" t="s">
        <v>130</v>
      </c>
      <c r="AT97" s="15" t="s">
        <v>115</v>
      </c>
      <c r="AU97" s="15" t="s">
        <v>77</v>
      </c>
      <c r="AY97" s="15" t="s">
        <v>112</v>
      </c>
      <c r="BE97" s="214">
        <f>IF(N97="základní",J97,0)</f>
        <v>0</v>
      </c>
      <c r="BF97" s="214">
        <f>IF(N97="snížená",J97,0)</f>
        <v>0</v>
      </c>
      <c r="BG97" s="214">
        <f>IF(N97="zákl. přenesená",J97,0)</f>
        <v>0</v>
      </c>
      <c r="BH97" s="214">
        <f>IF(N97="sníž. přenesená",J97,0)</f>
        <v>0</v>
      </c>
      <c r="BI97" s="214">
        <f>IF(N97="nulová",J97,0)</f>
        <v>0</v>
      </c>
      <c r="BJ97" s="15" t="s">
        <v>75</v>
      </c>
      <c r="BK97" s="214">
        <f>ROUND(I97*H97,2)</f>
        <v>0</v>
      </c>
      <c r="BL97" s="15" t="s">
        <v>130</v>
      </c>
      <c r="BM97" s="15" t="s">
        <v>138</v>
      </c>
    </row>
    <row r="98" s="1" customFormat="1" ht="22.5" customHeight="1">
      <c r="B98" s="36"/>
      <c r="C98" s="203" t="s">
        <v>125</v>
      </c>
      <c r="D98" s="203" t="s">
        <v>115</v>
      </c>
      <c r="E98" s="204" t="s">
        <v>139</v>
      </c>
      <c r="F98" s="205" t="s">
        <v>140</v>
      </c>
      <c r="G98" s="206" t="s">
        <v>118</v>
      </c>
      <c r="H98" s="207">
        <v>1</v>
      </c>
      <c r="I98" s="208"/>
      <c r="J98" s="209">
        <f>ROUND(I98*H98,2)</f>
        <v>0</v>
      </c>
      <c r="K98" s="205" t="s">
        <v>119</v>
      </c>
      <c r="L98" s="41"/>
      <c r="M98" s="210" t="s">
        <v>1</v>
      </c>
      <c r="N98" s="211" t="s">
        <v>38</v>
      </c>
      <c r="O98" s="77"/>
      <c r="P98" s="212">
        <f>O98*H98</f>
        <v>0</v>
      </c>
      <c r="Q98" s="212">
        <v>0</v>
      </c>
      <c r="R98" s="212">
        <f>Q98*H98</f>
        <v>0</v>
      </c>
      <c r="S98" s="212">
        <v>0</v>
      </c>
      <c r="T98" s="213">
        <f>S98*H98</f>
        <v>0</v>
      </c>
      <c r="AR98" s="15" t="s">
        <v>130</v>
      </c>
      <c r="AT98" s="15" t="s">
        <v>115</v>
      </c>
      <c r="AU98" s="15" t="s">
        <v>77</v>
      </c>
      <c r="AY98" s="15" t="s">
        <v>112</v>
      </c>
      <c r="BE98" s="214">
        <f>IF(N98="základní",J98,0)</f>
        <v>0</v>
      </c>
      <c r="BF98" s="214">
        <f>IF(N98="snížená",J98,0)</f>
        <v>0</v>
      </c>
      <c r="BG98" s="214">
        <f>IF(N98="zákl. přenesená",J98,0)</f>
        <v>0</v>
      </c>
      <c r="BH98" s="214">
        <f>IF(N98="sníž. přenesená",J98,0)</f>
        <v>0</v>
      </c>
      <c r="BI98" s="214">
        <f>IF(N98="nulová",J98,0)</f>
        <v>0</v>
      </c>
      <c r="BJ98" s="15" t="s">
        <v>75</v>
      </c>
      <c r="BK98" s="214">
        <f>ROUND(I98*H98,2)</f>
        <v>0</v>
      </c>
      <c r="BL98" s="15" t="s">
        <v>130</v>
      </c>
      <c r="BM98" s="15" t="s">
        <v>141</v>
      </c>
    </row>
    <row r="99" s="10" customFormat="1" ht="22.8" customHeight="1">
      <c r="B99" s="187"/>
      <c r="C99" s="188"/>
      <c r="D99" s="189" t="s">
        <v>66</v>
      </c>
      <c r="E99" s="201" t="s">
        <v>142</v>
      </c>
      <c r="F99" s="201" t="s">
        <v>143</v>
      </c>
      <c r="G99" s="188"/>
      <c r="H99" s="188"/>
      <c r="I99" s="191"/>
      <c r="J99" s="202">
        <f>BK99</f>
        <v>0</v>
      </c>
      <c r="K99" s="188"/>
      <c r="L99" s="193"/>
      <c r="M99" s="194"/>
      <c r="N99" s="195"/>
      <c r="O99" s="195"/>
      <c r="P99" s="196">
        <f>SUM(P100:P101)</f>
        <v>0</v>
      </c>
      <c r="Q99" s="195"/>
      <c r="R99" s="196">
        <f>SUM(R100:R101)</f>
        <v>0</v>
      </c>
      <c r="S99" s="195"/>
      <c r="T99" s="197">
        <f>SUM(T100:T101)</f>
        <v>0</v>
      </c>
      <c r="AR99" s="198" t="s">
        <v>125</v>
      </c>
      <c r="AT99" s="199" t="s">
        <v>66</v>
      </c>
      <c r="AU99" s="199" t="s">
        <v>75</v>
      </c>
      <c r="AY99" s="198" t="s">
        <v>112</v>
      </c>
      <c r="BK99" s="200">
        <f>SUM(BK100:BK101)</f>
        <v>0</v>
      </c>
    </row>
    <row r="100" s="1" customFormat="1" ht="16.5" customHeight="1">
      <c r="B100" s="36"/>
      <c r="C100" s="203" t="s">
        <v>144</v>
      </c>
      <c r="D100" s="203" t="s">
        <v>115</v>
      </c>
      <c r="E100" s="204" t="s">
        <v>145</v>
      </c>
      <c r="F100" s="205" t="s">
        <v>146</v>
      </c>
      <c r="G100" s="206" t="s">
        <v>118</v>
      </c>
      <c r="H100" s="207">
        <v>1</v>
      </c>
      <c r="I100" s="208"/>
      <c r="J100" s="209">
        <f>ROUND(I100*H100,2)</f>
        <v>0</v>
      </c>
      <c r="K100" s="205" t="s">
        <v>119</v>
      </c>
      <c r="L100" s="41"/>
      <c r="M100" s="210" t="s">
        <v>1</v>
      </c>
      <c r="N100" s="211" t="s">
        <v>38</v>
      </c>
      <c r="O100" s="77"/>
      <c r="P100" s="212">
        <f>O100*H100</f>
        <v>0</v>
      </c>
      <c r="Q100" s="212">
        <v>0</v>
      </c>
      <c r="R100" s="212">
        <f>Q100*H100</f>
        <v>0</v>
      </c>
      <c r="S100" s="212">
        <v>0</v>
      </c>
      <c r="T100" s="213">
        <f>S100*H100</f>
        <v>0</v>
      </c>
      <c r="AR100" s="15" t="s">
        <v>130</v>
      </c>
      <c r="AT100" s="15" t="s">
        <v>115</v>
      </c>
      <c r="AU100" s="15" t="s">
        <v>77</v>
      </c>
      <c r="AY100" s="15" t="s">
        <v>112</v>
      </c>
      <c r="BE100" s="214">
        <f>IF(N100="základní",J100,0)</f>
        <v>0</v>
      </c>
      <c r="BF100" s="214">
        <f>IF(N100="snížená",J100,0)</f>
        <v>0</v>
      </c>
      <c r="BG100" s="214">
        <f>IF(N100="zákl. přenesená",J100,0)</f>
        <v>0</v>
      </c>
      <c r="BH100" s="214">
        <f>IF(N100="sníž. přenesená",J100,0)</f>
        <v>0</v>
      </c>
      <c r="BI100" s="214">
        <f>IF(N100="nulová",J100,0)</f>
        <v>0</v>
      </c>
      <c r="BJ100" s="15" t="s">
        <v>75</v>
      </c>
      <c r="BK100" s="214">
        <f>ROUND(I100*H100,2)</f>
        <v>0</v>
      </c>
      <c r="BL100" s="15" t="s">
        <v>130</v>
      </c>
      <c r="BM100" s="15" t="s">
        <v>147</v>
      </c>
    </row>
    <row r="101" s="1" customFormat="1" ht="16.5" customHeight="1">
      <c r="B101" s="36"/>
      <c r="C101" s="203" t="s">
        <v>148</v>
      </c>
      <c r="D101" s="203" t="s">
        <v>115</v>
      </c>
      <c r="E101" s="204" t="s">
        <v>149</v>
      </c>
      <c r="F101" s="205" t="s">
        <v>150</v>
      </c>
      <c r="G101" s="206" t="s">
        <v>118</v>
      </c>
      <c r="H101" s="207">
        <v>1</v>
      </c>
      <c r="I101" s="208"/>
      <c r="J101" s="209">
        <f>ROUND(I101*H101,2)</f>
        <v>0</v>
      </c>
      <c r="K101" s="205" t="s">
        <v>119</v>
      </c>
      <c r="L101" s="41"/>
      <c r="M101" s="210" t="s">
        <v>1</v>
      </c>
      <c r="N101" s="211" t="s">
        <v>38</v>
      </c>
      <c r="O101" s="77"/>
      <c r="P101" s="212">
        <f>O101*H101</f>
        <v>0</v>
      </c>
      <c r="Q101" s="212">
        <v>0</v>
      </c>
      <c r="R101" s="212">
        <f>Q101*H101</f>
        <v>0</v>
      </c>
      <c r="S101" s="212">
        <v>0</v>
      </c>
      <c r="T101" s="213">
        <f>S101*H101</f>
        <v>0</v>
      </c>
      <c r="AR101" s="15" t="s">
        <v>130</v>
      </c>
      <c r="AT101" s="15" t="s">
        <v>115</v>
      </c>
      <c r="AU101" s="15" t="s">
        <v>77</v>
      </c>
      <c r="AY101" s="15" t="s">
        <v>112</v>
      </c>
      <c r="BE101" s="214">
        <f>IF(N101="základní",J101,0)</f>
        <v>0</v>
      </c>
      <c r="BF101" s="214">
        <f>IF(N101="snížená",J101,0)</f>
        <v>0</v>
      </c>
      <c r="BG101" s="214">
        <f>IF(N101="zákl. přenesená",J101,0)</f>
        <v>0</v>
      </c>
      <c r="BH101" s="214">
        <f>IF(N101="sníž. přenesená",J101,0)</f>
        <v>0</v>
      </c>
      <c r="BI101" s="214">
        <f>IF(N101="nulová",J101,0)</f>
        <v>0</v>
      </c>
      <c r="BJ101" s="15" t="s">
        <v>75</v>
      </c>
      <c r="BK101" s="214">
        <f>ROUND(I101*H101,2)</f>
        <v>0</v>
      </c>
      <c r="BL101" s="15" t="s">
        <v>130</v>
      </c>
      <c r="BM101" s="15" t="s">
        <v>151</v>
      </c>
    </row>
    <row r="102" s="10" customFormat="1" ht="22.8" customHeight="1">
      <c r="B102" s="187"/>
      <c r="C102" s="188"/>
      <c r="D102" s="189" t="s">
        <v>66</v>
      </c>
      <c r="E102" s="201" t="s">
        <v>152</v>
      </c>
      <c r="F102" s="201" t="s">
        <v>153</v>
      </c>
      <c r="G102" s="188"/>
      <c r="H102" s="188"/>
      <c r="I102" s="191"/>
      <c r="J102" s="202">
        <f>BK102</f>
        <v>0</v>
      </c>
      <c r="K102" s="188"/>
      <c r="L102" s="193"/>
      <c r="M102" s="194"/>
      <c r="N102" s="195"/>
      <c r="O102" s="195"/>
      <c r="P102" s="196">
        <f>SUM(P103:P113)</f>
        <v>0</v>
      </c>
      <c r="Q102" s="195"/>
      <c r="R102" s="196">
        <f>SUM(R103:R113)</f>
        <v>0</v>
      </c>
      <c r="S102" s="195"/>
      <c r="T102" s="197">
        <f>SUM(T103:T113)</f>
        <v>0</v>
      </c>
      <c r="AR102" s="198" t="s">
        <v>125</v>
      </c>
      <c r="AT102" s="199" t="s">
        <v>66</v>
      </c>
      <c r="AU102" s="199" t="s">
        <v>75</v>
      </c>
      <c r="AY102" s="198" t="s">
        <v>112</v>
      </c>
      <c r="BK102" s="200">
        <f>SUM(BK103:BK113)</f>
        <v>0</v>
      </c>
    </row>
    <row r="103" s="1" customFormat="1" ht="16.5" customHeight="1">
      <c r="B103" s="36"/>
      <c r="C103" s="203" t="s">
        <v>154</v>
      </c>
      <c r="D103" s="203" t="s">
        <v>115</v>
      </c>
      <c r="E103" s="204" t="s">
        <v>155</v>
      </c>
      <c r="F103" s="205" t="s">
        <v>156</v>
      </c>
      <c r="G103" s="206" t="s">
        <v>118</v>
      </c>
      <c r="H103" s="207">
        <v>1</v>
      </c>
      <c r="I103" s="208"/>
      <c r="J103" s="209">
        <f>ROUND(I103*H103,2)</f>
        <v>0</v>
      </c>
      <c r="K103" s="205" t="s">
        <v>119</v>
      </c>
      <c r="L103" s="41"/>
      <c r="M103" s="210" t="s">
        <v>1</v>
      </c>
      <c r="N103" s="211" t="s">
        <v>38</v>
      </c>
      <c r="O103" s="77"/>
      <c r="P103" s="212">
        <f>O103*H103</f>
        <v>0</v>
      </c>
      <c r="Q103" s="212">
        <v>0</v>
      </c>
      <c r="R103" s="212">
        <f>Q103*H103</f>
        <v>0</v>
      </c>
      <c r="S103" s="212">
        <v>0</v>
      </c>
      <c r="T103" s="213">
        <f>S103*H103</f>
        <v>0</v>
      </c>
      <c r="AR103" s="15" t="s">
        <v>130</v>
      </c>
      <c r="AT103" s="15" t="s">
        <v>115</v>
      </c>
      <c r="AU103" s="15" t="s">
        <v>77</v>
      </c>
      <c r="AY103" s="15" t="s">
        <v>112</v>
      </c>
      <c r="BE103" s="214">
        <f>IF(N103="základní",J103,0)</f>
        <v>0</v>
      </c>
      <c r="BF103" s="214">
        <f>IF(N103="snížená",J103,0)</f>
        <v>0</v>
      </c>
      <c r="BG103" s="214">
        <f>IF(N103="zákl. přenesená",J103,0)</f>
        <v>0</v>
      </c>
      <c r="BH103" s="214">
        <f>IF(N103="sníž. přenesená",J103,0)</f>
        <v>0</v>
      </c>
      <c r="BI103" s="214">
        <f>IF(N103="nulová",J103,0)</f>
        <v>0</v>
      </c>
      <c r="BJ103" s="15" t="s">
        <v>75</v>
      </c>
      <c r="BK103" s="214">
        <f>ROUND(I103*H103,2)</f>
        <v>0</v>
      </c>
      <c r="BL103" s="15" t="s">
        <v>130</v>
      </c>
      <c r="BM103" s="15" t="s">
        <v>157</v>
      </c>
    </row>
    <row r="104" s="11" customFormat="1">
      <c r="B104" s="215"/>
      <c r="C104" s="216"/>
      <c r="D104" s="217" t="s">
        <v>122</v>
      </c>
      <c r="E104" s="218" t="s">
        <v>1</v>
      </c>
      <c r="F104" s="219" t="s">
        <v>158</v>
      </c>
      <c r="G104" s="216"/>
      <c r="H104" s="218" t="s">
        <v>1</v>
      </c>
      <c r="I104" s="220"/>
      <c r="J104" s="216"/>
      <c r="K104" s="216"/>
      <c r="L104" s="221"/>
      <c r="M104" s="222"/>
      <c r="N104" s="223"/>
      <c r="O104" s="223"/>
      <c r="P104" s="223"/>
      <c r="Q104" s="223"/>
      <c r="R104" s="223"/>
      <c r="S104" s="223"/>
      <c r="T104" s="224"/>
      <c r="AT104" s="225" t="s">
        <v>122</v>
      </c>
      <c r="AU104" s="225" t="s">
        <v>77</v>
      </c>
      <c r="AV104" s="11" t="s">
        <v>75</v>
      </c>
      <c r="AW104" s="11" t="s">
        <v>30</v>
      </c>
      <c r="AX104" s="11" t="s">
        <v>67</v>
      </c>
      <c r="AY104" s="225" t="s">
        <v>112</v>
      </c>
    </row>
    <row r="105" s="11" customFormat="1">
      <c r="B105" s="215"/>
      <c r="C105" s="216"/>
      <c r="D105" s="217" t="s">
        <v>122</v>
      </c>
      <c r="E105" s="218" t="s">
        <v>1</v>
      </c>
      <c r="F105" s="219" t="s">
        <v>159</v>
      </c>
      <c r="G105" s="216"/>
      <c r="H105" s="218" t="s">
        <v>1</v>
      </c>
      <c r="I105" s="220"/>
      <c r="J105" s="216"/>
      <c r="K105" s="216"/>
      <c r="L105" s="221"/>
      <c r="M105" s="222"/>
      <c r="N105" s="223"/>
      <c r="O105" s="223"/>
      <c r="P105" s="223"/>
      <c r="Q105" s="223"/>
      <c r="R105" s="223"/>
      <c r="S105" s="223"/>
      <c r="T105" s="224"/>
      <c r="AT105" s="225" t="s">
        <v>122</v>
      </c>
      <c r="AU105" s="225" t="s">
        <v>77</v>
      </c>
      <c r="AV105" s="11" t="s">
        <v>75</v>
      </c>
      <c r="AW105" s="11" t="s">
        <v>30</v>
      </c>
      <c r="AX105" s="11" t="s">
        <v>67</v>
      </c>
      <c r="AY105" s="225" t="s">
        <v>112</v>
      </c>
    </row>
    <row r="106" s="11" customFormat="1">
      <c r="B106" s="215"/>
      <c r="C106" s="216"/>
      <c r="D106" s="217" t="s">
        <v>122</v>
      </c>
      <c r="E106" s="218" t="s">
        <v>1</v>
      </c>
      <c r="F106" s="219" t="s">
        <v>160</v>
      </c>
      <c r="G106" s="216"/>
      <c r="H106" s="218" t="s">
        <v>1</v>
      </c>
      <c r="I106" s="220"/>
      <c r="J106" s="216"/>
      <c r="K106" s="216"/>
      <c r="L106" s="221"/>
      <c r="M106" s="222"/>
      <c r="N106" s="223"/>
      <c r="O106" s="223"/>
      <c r="P106" s="223"/>
      <c r="Q106" s="223"/>
      <c r="R106" s="223"/>
      <c r="S106" s="223"/>
      <c r="T106" s="224"/>
      <c r="AT106" s="225" t="s">
        <v>122</v>
      </c>
      <c r="AU106" s="225" t="s">
        <v>77</v>
      </c>
      <c r="AV106" s="11" t="s">
        <v>75</v>
      </c>
      <c r="AW106" s="11" t="s">
        <v>30</v>
      </c>
      <c r="AX106" s="11" t="s">
        <v>67</v>
      </c>
      <c r="AY106" s="225" t="s">
        <v>112</v>
      </c>
    </row>
    <row r="107" s="12" customFormat="1">
      <c r="B107" s="226"/>
      <c r="C107" s="227"/>
      <c r="D107" s="217" t="s">
        <v>122</v>
      </c>
      <c r="E107" s="228" t="s">
        <v>1</v>
      </c>
      <c r="F107" s="229" t="s">
        <v>75</v>
      </c>
      <c r="G107" s="227"/>
      <c r="H107" s="230">
        <v>1</v>
      </c>
      <c r="I107" s="231"/>
      <c r="J107" s="227"/>
      <c r="K107" s="227"/>
      <c r="L107" s="232"/>
      <c r="M107" s="233"/>
      <c r="N107" s="234"/>
      <c r="O107" s="234"/>
      <c r="P107" s="234"/>
      <c r="Q107" s="234"/>
      <c r="R107" s="234"/>
      <c r="S107" s="234"/>
      <c r="T107" s="235"/>
      <c r="AT107" s="236" t="s">
        <v>122</v>
      </c>
      <c r="AU107" s="236" t="s">
        <v>77</v>
      </c>
      <c r="AV107" s="12" t="s">
        <v>77</v>
      </c>
      <c r="AW107" s="12" t="s">
        <v>30</v>
      </c>
      <c r="AX107" s="12" t="s">
        <v>75</v>
      </c>
      <c r="AY107" s="236" t="s">
        <v>112</v>
      </c>
    </row>
    <row r="108" s="1" customFormat="1" ht="16.5" customHeight="1">
      <c r="B108" s="36"/>
      <c r="C108" s="203" t="s">
        <v>113</v>
      </c>
      <c r="D108" s="203" t="s">
        <v>115</v>
      </c>
      <c r="E108" s="204" t="s">
        <v>161</v>
      </c>
      <c r="F108" s="205" t="s">
        <v>162</v>
      </c>
      <c r="G108" s="206" t="s">
        <v>118</v>
      </c>
      <c r="H108" s="207">
        <v>1</v>
      </c>
      <c r="I108" s="208"/>
      <c r="J108" s="209">
        <f>ROUND(I108*H108,2)</f>
        <v>0</v>
      </c>
      <c r="K108" s="205" t="s">
        <v>119</v>
      </c>
      <c r="L108" s="41"/>
      <c r="M108" s="210" t="s">
        <v>1</v>
      </c>
      <c r="N108" s="211" t="s">
        <v>38</v>
      </c>
      <c r="O108" s="77"/>
      <c r="P108" s="212">
        <f>O108*H108</f>
        <v>0</v>
      </c>
      <c r="Q108" s="212">
        <v>0</v>
      </c>
      <c r="R108" s="212">
        <f>Q108*H108</f>
        <v>0</v>
      </c>
      <c r="S108" s="212">
        <v>0</v>
      </c>
      <c r="T108" s="213">
        <f>S108*H108</f>
        <v>0</v>
      </c>
      <c r="AR108" s="15" t="s">
        <v>130</v>
      </c>
      <c r="AT108" s="15" t="s">
        <v>115</v>
      </c>
      <c r="AU108" s="15" t="s">
        <v>77</v>
      </c>
      <c r="AY108" s="15" t="s">
        <v>112</v>
      </c>
      <c r="BE108" s="214">
        <f>IF(N108="základní",J108,0)</f>
        <v>0</v>
      </c>
      <c r="BF108" s="214">
        <f>IF(N108="snížená",J108,0)</f>
        <v>0</v>
      </c>
      <c r="BG108" s="214">
        <f>IF(N108="zákl. přenesená",J108,0)</f>
        <v>0</v>
      </c>
      <c r="BH108" s="214">
        <f>IF(N108="sníž. přenesená",J108,0)</f>
        <v>0</v>
      </c>
      <c r="BI108" s="214">
        <f>IF(N108="nulová",J108,0)</f>
        <v>0</v>
      </c>
      <c r="BJ108" s="15" t="s">
        <v>75</v>
      </c>
      <c r="BK108" s="214">
        <f>ROUND(I108*H108,2)</f>
        <v>0</v>
      </c>
      <c r="BL108" s="15" t="s">
        <v>130</v>
      </c>
      <c r="BM108" s="15" t="s">
        <v>163</v>
      </c>
    </row>
    <row r="109" s="11" customFormat="1">
      <c r="B109" s="215"/>
      <c r="C109" s="216"/>
      <c r="D109" s="217" t="s">
        <v>122</v>
      </c>
      <c r="E109" s="218" t="s">
        <v>1</v>
      </c>
      <c r="F109" s="219" t="s">
        <v>164</v>
      </c>
      <c r="G109" s="216"/>
      <c r="H109" s="218" t="s">
        <v>1</v>
      </c>
      <c r="I109" s="220"/>
      <c r="J109" s="216"/>
      <c r="K109" s="216"/>
      <c r="L109" s="221"/>
      <c r="M109" s="222"/>
      <c r="N109" s="223"/>
      <c r="O109" s="223"/>
      <c r="P109" s="223"/>
      <c r="Q109" s="223"/>
      <c r="R109" s="223"/>
      <c r="S109" s="223"/>
      <c r="T109" s="224"/>
      <c r="AT109" s="225" t="s">
        <v>122</v>
      </c>
      <c r="AU109" s="225" t="s">
        <v>77</v>
      </c>
      <c r="AV109" s="11" t="s">
        <v>75</v>
      </c>
      <c r="AW109" s="11" t="s">
        <v>30</v>
      </c>
      <c r="AX109" s="11" t="s">
        <v>67</v>
      </c>
      <c r="AY109" s="225" t="s">
        <v>112</v>
      </c>
    </row>
    <row r="110" s="11" customFormat="1">
      <c r="B110" s="215"/>
      <c r="C110" s="216"/>
      <c r="D110" s="217" t="s">
        <v>122</v>
      </c>
      <c r="E110" s="218" t="s">
        <v>1</v>
      </c>
      <c r="F110" s="219" t="s">
        <v>165</v>
      </c>
      <c r="G110" s="216"/>
      <c r="H110" s="218" t="s">
        <v>1</v>
      </c>
      <c r="I110" s="220"/>
      <c r="J110" s="216"/>
      <c r="K110" s="216"/>
      <c r="L110" s="221"/>
      <c r="M110" s="222"/>
      <c r="N110" s="223"/>
      <c r="O110" s="223"/>
      <c r="P110" s="223"/>
      <c r="Q110" s="223"/>
      <c r="R110" s="223"/>
      <c r="S110" s="223"/>
      <c r="T110" s="224"/>
      <c r="AT110" s="225" t="s">
        <v>122</v>
      </c>
      <c r="AU110" s="225" t="s">
        <v>77</v>
      </c>
      <c r="AV110" s="11" t="s">
        <v>75</v>
      </c>
      <c r="AW110" s="11" t="s">
        <v>30</v>
      </c>
      <c r="AX110" s="11" t="s">
        <v>67</v>
      </c>
      <c r="AY110" s="225" t="s">
        <v>112</v>
      </c>
    </row>
    <row r="111" s="12" customFormat="1">
      <c r="B111" s="226"/>
      <c r="C111" s="227"/>
      <c r="D111" s="217" t="s">
        <v>122</v>
      </c>
      <c r="E111" s="228" t="s">
        <v>1</v>
      </c>
      <c r="F111" s="229" t="s">
        <v>75</v>
      </c>
      <c r="G111" s="227"/>
      <c r="H111" s="230">
        <v>1</v>
      </c>
      <c r="I111" s="231"/>
      <c r="J111" s="227"/>
      <c r="K111" s="227"/>
      <c r="L111" s="232"/>
      <c r="M111" s="233"/>
      <c r="N111" s="234"/>
      <c r="O111" s="234"/>
      <c r="P111" s="234"/>
      <c r="Q111" s="234"/>
      <c r="R111" s="234"/>
      <c r="S111" s="234"/>
      <c r="T111" s="235"/>
      <c r="AT111" s="236" t="s">
        <v>122</v>
      </c>
      <c r="AU111" s="236" t="s">
        <v>77</v>
      </c>
      <c r="AV111" s="12" t="s">
        <v>77</v>
      </c>
      <c r="AW111" s="12" t="s">
        <v>30</v>
      </c>
      <c r="AX111" s="12" t="s">
        <v>75</v>
      </c>
      <c r="AY111" s="236" t="s">
        <v>112</v>
      </c>
    </row>
    <row r="112" s="1" customFormat="1" ht="16.5" customHeight="1">
      <c r="B112" s="36"/>
      <c r="C112" s="203" t="s">
        <v>166</v>
      </c>
      <c r="D112" s="203" t="s">
        <v>115</v>
      </c>
      <c r="E112" s="204" t="s">
        <v>167</v>
      </c>
      <c r="F112" s="205" t="s">
        <v>168</v>
      </c>
      <c r="G112" s="206" t="s">
        <v>118</v>
      </c>
      <c r="H112" s="207">
        <v>1</v>
      </c>
      <c r="I112" s="208"/>
      <c r="J112" s="209">
        <f>ROUND(I112*H112,2)</f>
        <v>0</v>
      </c>
      <c r="K112" s="205" t="s">
        <v>119</v>
      </c>
      <c r="L112" s="41"/>
      <c r="M112" s="210" t="s">
        <v>1</v>
      </c>
      <c r="N112" s="211" t="s">
        <v>38</v>
      </c>
      <c r="O112" s="77"/>
      <c r="P112" s="212">
        <f>O112*H112</f>
        <v>0</v>
      </c>
      <c r="Q112" s="212">
        <v>0</v>
      </c>
      <c r="R112" s="212">
        <f>Q112*H112</f>
        <v>0</v>
      </c>
      <c r="S112" s="212">
        <v>0</v>
      </c>
      <c r="T112" s="213">
        <f>S112*H112</f>
        <v>0</v>
      </c>
      <c r="AR112" s="15" t="s">
        <v>130</v>
      </c>
      <c r="AT112" s="15" t="s">
        <v>115</v>
      </c>
      <c r="AU112" s="15" t="s">
        <v>77</v>
      </c>
      <c r="AY112" s="15" t="s">
        <v>112</v>
      </c>
      <c r="BE112" s="214">
        <f>IF(N112="základní",J112,0)</f>
        <v>0</v>
      </c>
      <c r="BF112" s="214">
        <f>IF(N112="snížená",J112,0)</f>
        <v>0</v>
      </c>
      <c r="BG112" s="214">
        <f>IF(N112="zákl. přenesená",J112,0)</f>
        <v>0</v>
      </c>
      <c r="BH112" s="214">
        <f>IF(N112="sníž. přenesená",J112,0)</f>
        <v>0</v>
      </c>
      <c r="BI112" s="214">
        <f>IF(N112="nulová",J112,0)</f>
        <v>0</v>
      </c>
      <c r="BJ112" s="15" t="s">
        <v>75</v>
      </c>
      <c r="BK112" s="214">
        <f>ROUND(I112*H112,2)</f>
        <v>0</v>
      </c>
      <c r="BL112" s="15" t="s">
        <v>130</v>
      </c>
      <c r="BM112" s="15" t="s">
        <v>169</v>
      </c>
    </row>
    <row r="113" s="1" customFormat="1" ht="16.5" customHeight="1">
      <c r="B113" s="36"/>
      <c r="C113" s="203" t="s">
        <v>170</v>
      </c>
      <c r="D113" s="203" t="s">
        <v>115</v>
      </c>
      <c r="E113" s="204" t="s">
        <v>171</v>
      </c>
      <c r="F113" s="205" t="s">
        <v>172</v>
      </c>
      <c r="G113" s="206" t="s">
        <v>118</v>
      </c>
      <c r="H113" s="207">
        <v>1</v>
      </c>
      <c r="I113" s="208"/>
      <c r="J113" s="209">
        <f>ROUND(I113*H113,2)</f>
        <v>0</v>
      </c>
      <c r="K113" s="205" t="s">
        <v>119</v>
      </c>
      <c r="L113" s="41"/>
      <c r="M113" s="210" t="s">
        <v>1</v>
      </c>
      <c r="N113" s="211" t="s">
        <v>38</v>
      </c>
      <c r="O113" s="77"/>
      <c r="P113" s="212">
        <f>O113*H113</f>
        <v>0</v>
      </c>
      <c r="Q113" s="212">
        <v>0</v>
      </c>
      <c r="R113" s="212">
        <f>Q113*H113</f>
        <v>0</v>
      </c>
      <c r="S113" s="212">
        <v>0</v>
      </c>
      <c r="T113" s="213">
        <f>S113*H113</f>
        <v>0</v>
      </c>
      <c r="AR113" s="15" t="s">
        <v>130</v>
      </c>
      <c r="AT113" s="15" t="s">
        <v>115</v>
      </c>
      <c r="AU113" s="15" t="s">
        <v>77</v>
      </c>
      <c r="AY113" s="15" t="s">
        <v>112</v>
      </c>
      <c r="BE113" s="214">
        <f>IF(N113="základní",J113,0)</f>
        <v>0</v>
      </c>
      <c r="BF113" s="214">
        <f>IF(N113="snížená",J113,0)</f>
        <v>0</v>
      </c>
      <c r="BG113" s="214">
        <f>IF(N113="zákl. přenesená",J113,0)</f>
        <v>0</v>
      </c>
      <c r="BH113" s="214">
        <f>IF(N113="sníž. přenesená",J113,0)</f>
        <v>0</v>
      </c>
      <c r="BI113" s="214">
        <f>IF(N113="nulová",J113,0)</f>
        <v>0</v>
      </c>
      <c r="BJ113" s="15" t="s">
        <v>75</v>
      </c>
      <c r="BK113" s="214">
        <f>ROUND(I113*H113,2)</f>
        <v>0</v>
      </c>
      <c r="BL113" s="15" t="s">
        <v>130</v>
      </c>
      <c r="BM113" s="15" t="s">
        <v>173</v>
      </c>
    </row>
    <row r="114" s="10" customFormat="1" ht="22.8" customHeight="1">
      <c r="B114" s="187"/>
      <c r="C114" s="188"/>
      <c r="D114" s="189" t="s">
        <v>66</v>
      </c>
      <c r="E114" s="201" t="s">
        <v>174</v>
      </c>
      <c r="F114" s="201" t="s">
        <v>175</v>
      </c>
      <c r="G114" s="188"/>
      <c r="H114" s="188"/>
      <c r="I114" s="191"/>
      <c r="J114" s="202">
        <f>BK114</f>
        <v>0</v>
      </c>
      <c r="K114" s="188"/>
      <c r="L114" s="193"/>
      <c r="M114" s="194"/>
      <c r="N114" s="195"/>
      <c r="O114" s="195"/>
      <c r="P114" s="196">
        <f>SUM(P115:P128)</f>
        <v>0</v>
      </c>
      <c r="Q114" s="195"/>
      <c r="R114" s="196">
        <f>SUM(R115:R128)</f>
        <v>0</v>
      </c>
      <c r="S114" s="195"/>
      <c r="T114" s="197">
        <f>SUM(T115:T128)</f>
        <v>0</v>
      </c>
      <c r="AR114" s="198" t="s">
        <v>125</v>
      </c>
      <c r="AT114" s="199" t="s">
        <v>66</v>
      </c>
      <c r="AU114" s="199" t="s">
        <v>75</v>
      </c>
      <c r="AY114" s="198" t="s">
        <v>112</v>
      </c>
      <c r="BK114" s="200">
        <f>SUM(BK115:BK128)</f>
        <v>0</v>
      </c>
    </row>
    <row r="115" s="1" customFormat="1" ht="16.5" customHeight="1">
      <c r="B115" s="36"/>
      <c r="C115" s="203" t="s">
        <v>176</v>
      </c>
      <c r="D115" s="203" t="s">
        <v>115</v>
      </c>
      <c r="E115" s="204" t="s">
        <v>177</v>
      </c>
      <c r="F115" s="205" t="s">
        <v>178</v>
      </c>
      <c r="G115" s="206" t="s">
        <v>118</v>
      </c>
      <c r="H115" s="207">
        <v>1</v>
      </c>
      <c r="I115" s="208"/>
      <c r="J115" s="209">
        <f>ROUND(I115*H115,2)</f>
        <v>0</v>
      </c>
      <c r="K115" s="205" t="s">
        <v>119</v>
      </c>
      <c r="L115" s="41"/>
      <c r="M115" s="210" t="s">
        <v>1</v>
      </c>
      <c r="N115" s="211" t="s">
        <v>38</v>
      </c>
      <c r="O115" s="77"/>
      <c r="P115" s="212">
        <f>O115*H115</f>
        <v>0</v>
      </c>
      <c r="Q115" s="212">
        <v>0</v>
      </c>
      <c r="R115" s="212">
        <f>Q115*H115</f>
        <v>0</v>
      </c>
      <c r="S115" s="212">
        <v>0</v>
      </c>
      <c r="T115" s="213">
        <f>S115*H115</f>
        <v>0</v>
      </c>
      <c r="AR115" s="15" t="s">
        <v>130</v>
      </c>
      <c r="AT115" s="15" t="s">
        <v>115</v>
      </c>
      <c r="AU115" s="15" t="s">
        <v>77</v>
      </c>
      <c r="AY115" s="15" t="s">
        <v>112</v>
      </c>
      <c r="BE115" s="214">
        <f>IF(N115="základní",J115,0)</f>
        <v>0</v>
      </c>
      <c r="BF115" s="214">
        <f>IF(N115="snížená",J115,0)</f>
        <v>0</v>
      </c>
      <c r="BG115" s="214">
        <f>IF(N115="zákl. přenesená",J115,0)</f>
        <v>0</v>
      </c>
      <c r="BH115" s="214">
        <f>IF(N115="sníž. přenesená",J115,0)</f>
        <v>0</v>
      </c>
      <c r="BI115" s="214">
        <f>IF(N115="nulová",J115,0)</f>
        <v>0</v>
      </c>
      <c r="BJ115" s="15" t="s">
        <v>75</v>
      </c>
      <c r="BK115" s="214">
        <f>ROUND(I115*H115,2)</f>
        <v>0</v>
      </c>
      <c r="BL115" s="15" t="s">
        <v>130</v>
      </c>
      <c r="BM115" s="15" t="s">
        <v>179</v>
      </c>
    </row>
    <row r="116" s="11" customFormat="1">
      <c r="B116" s="215"/>
      <c r="C116" s="216"/>
      <c r="D116" s="217" t="s">
        <v>122</v>
      </c>
      <c r="E116" s="218" t="s">
        <v>1</v>
      </c>
      <c r="F116" s="219" t="s">
        <v>180</v>
      </c>
      <c r="G116" s="216"/>
      <c r="H116" s="218" t="s">
        <v>1</v>
      </c>
      <c r="I116" s="220"/>
      <c r="J116" s="216"/>
      <c r="K116" s="216"/>
      <c r="L116" s="221"/>
      <c r="M116" s="222"/>
      <c r="N116" s="223"/>
      <c r="O116" s="223"/>
      <c r="P116" s="223"/>
      <c r="Q116" s="223"/>
      <c r="R116" s="223"/>
      <c r="S116" s="223"/>
      <c r="T116" s="224"/>
      <c r="AT116" s="225" t="s">
        <v>122</v>
      </c>
      <c r="AU116" s="225" t="s">
        <v>77</v>
      </c>
      <c r="AV116" s="11" t="s">
        <v>75</v>
      </c>
      <c r="AW116" s="11" t="s">
        <v>30</v>
      </c>
      <c r="AX116" s="11" t="s">
        <v>67</v>
      </c>
      <c r="AY116" s="225" t="s">
        <v>112</v>
      </c>
    </row>
    <row r="117" s="11" customFormat="1">
      <c r="B117" s="215"/>
      <c r="C117" s="216"/>
      <c r="D117" s="217" t="s">
        <v>122</v>
      </c>
      <c r="E117" s="218" t="s">
        <v>1</v>
      </c>
      <c r="F117" s="219" t="s">
        <v>181</v>
      </c>
      <c r="G117" s="216"/>
      <c r="H117" s="218" t="s">
        <v>1</v>
      </c>
      <c r="I117" s="220"/>
      <c r="J117" s="216"/>
      <c r="K117" s="216"/>
      <c r="L117" s="221"/>
      <c r="M117" s="222"/>
      <c r="N117" s="223"/>
      <c r="O117" s="223"/>
      <c r="P117" s="223"/>
      <c r="Q117" s="223"/>
      <c r="R117" s="223"/>
      <c r="S117" s="223"/>
      <c r="T117" s="224"/>
      <c r="AT117" s="225" t="s">
        <v>122</v>
      </c>
      <c r="AU117" s="225" t="s">
        <v>77</v>
      </c>
      <c r="AV117" s="11" t="s">
        <v>75</v>
      </c>
      <c r="AW117" s="11" t="s">
        <v>30</v>
      </c>
      <c r="AX117" s="11" t="s">
        <v>67</v>
      </c>
      <c r="AY117" s="225" t="s">
        <v>112</v>
      </c>
    </row>
    <row r="118" s="11" customFormat="1">
      <c r="B118" s="215"/>
      <c r="C118" s="216"/>
      <c r="D118" s="217" t="s">
        <v>122</v>
      </c>
      <c r="E118" s="218" t="s">
        <v>1</v>
      </c>
      <c r="F118" s="219" t="s">
        <v>182</v>
      </c>
      <c r="G118" s="216"/>
      <c r="H118" s="218" t="s">
        <v>1</v>
      </c>
      <c r="I118" s="220"/>
      <c r="J118" s="216"/>
      <c r="K118" s="216"/>
      <c r="L118" s="221"/>
      <c r="M118" s="222"/>
      <c r="N118" s="223"/>
      <c r="O118" s="223"/>
      <c r="P118" s="223"/>
      <c r="Q118" s="223"/>
      <c r="R118" s="223"/>
      <c r="S118" s="223"/>
      <c r="T118" s="224"/>
      <c r="AT118" s="225" t="s">
        <v>122</v>
      </c>
      <c r="AU118" s="225" t="s">
        <v>77</v>
      </c>
      <c r="AV118" s="11" t="s">
        <v>75</v>
      </c>
      <c r="AW118" s="11" t="s">
        <v>30</v>
      </c>
      <c r="AX118" s="11" t="s">
        <v>67</v>
      </c>
      <c r="AY118" s="225" t="s">
        <v>112</v>
      </c>
    </row>
    <row r="119" s="11" customFormat="1">
      <c r="B119" s="215"/>
      <c r="C119" s="216"/>
      <c r="D119" s="217" t="s">
        <v>122</v>
      </c>
      <c r="E119" s="218" t="s">
        <v>1</v>
      </c>
      <c r="F119" s="219" t="s">
        <v>183</v>
      </c>
      <c r="G119" s="216"/>
      <c r="H119" s="218" t="s">
        <v>1</v>
      </c>
      <c r="I119" s="220"/>
      <c r="J119" s="216"/>
      <c r="K119" s="216"/>
      <c r="L119" s="221"/>
      <c r="M119" s="222"/>
      <c r="N119" s="223"/>
      <c r="O119" s="223"/>
      <c r="P119" s="223"/>
      <c r="Q119" s="223"/>
      <c r="R119" s="223"/>
      <c r="S119" s="223"/>
      <c r="T119" s="224"/>
      <c r="AT119" s="225" t="s">
        <v>122</v>
      </c>
      <c r="AU119" s="225" t="s">
        <v>77</v>
      </c>
      <c r="AV119" s="11" t="s">
        <v>75</v>
      </c>
      <c r="AW119" s="11" t="s">
        <v>30</v>
      </c>
      <c r="AX119" s="11" t="s">
        <v>67</v>
      </c>
      <c r="AY119" s="225" t="s">
        <v>112</v>
      </c>
    </row>
    <row r="120" s="12" customFormat="1">
      <c r="B120" s="226"/>
      <c r="C120" s="227"/>
      <c r="D120" s="217" t="s">
        <v>122</v>
      </c>
      <c r="E120" s="228" t="s">
        <v>1</v>
      </c>
      <c r="F120" s="229" t="s">
        <v>75</v>
      </c>
      <c r="G120" s="227"/>
      <c r="H120" s="230">
        <v>1</v>
      </c>
      <c r="I120" s="231"/>
      <c r="J120" s="227"/>
      <c r="K120" s="227"/>
      <c r="L120" s="232"/>
      <c r="M120" s="233"/>
      <c r="N120" s="234"/>
      <c r="O120" s="234"/>
      <c r="P120" s="234"/>
      <c r="Q120" s="234"/>
      <c r="R120" s="234"/>
      <c r="S120" s="234"/>
      <c r="T120" s="235"/>
      <c r="AT120" s="236" t="s">
        <v>122</v>
      </c>
      <c r="AU120" s="236" t="s">
        <v>77</v>
      </c>
      <c r="AV120" s="12" t="s">
        <v>77</v>
      </c>
      <c r="AW120" s="12" t="s">
        <v>30</v>
      </c>
      <c r="AX120" s="12" t="s">
        <v>75</v>
      </c>
      <c r="AY120" s="236" t="s">
        <v>112</v>
      </c>
    </row>
    <row r="121" s="1" customFormat="1" ht="16.5" customHeight="1">
      <c r="B121" s="36"/>
      <c r="C121" s="203" t="s">
        <v>184</v>
      </c>
      <c r="D121" s="203" t="s">
        <v>115</v>
      </c>
      <c r="E121" s="204" t="s">
        <v>185</v>
      </c>
      <c r="F121" s="205" t="s">
        <v>186</v>
      </c>
      <c r="G121" s="206" t="s">
        <v>118</v>
      </c>
      <c r="H121" s="207">
        <v>1</v>
      </c>
      <c r="I121" s="208"/>
      <c r="J121" s="209">
        <f>ROUND(I121*H121,2)</f>
        <v>0</v>
      </c>
      <c r="K121" s="205" t="s">
        <v>119</v>
      </c>
      <c r="L121" s="41"/>
      <c r="M121" s="210" t="s">
        <v>1</v>
      </c>
      <c r="N121" s="211" t="s">
        <v>38</v>
      </c>
      <c r="O121" s="77"/>
      <c r="P121" s="212">
        <f>O121*H121</f>
        <v>0</v>
      </c>
      <c r="Q121" s="212">
        <v>0</v>
      </c>
      <c r="R121" s="212">
        <f>Q121*H121</f>
        <v>0</v>
      </c>
      <c r="S121" s="212">
        <v>0</v>
      </c>
      <c r="T121" s="213">
        <f>S121*H121</f>
        <v>0</v>
      </c>
      <c r="AR121" s="15" t="s">
        <v>130</v>
      </c>
      <c r="AT121" s="15" t="s">
        <v>115</v>
      </c>
      <c r="AU121" s="15" t="s">
        <v>77</v>
      </c>
      <c r="AY121" s="15" t="s">
        <v>112</v>
      </c>
      <c r="BE121" s="214">
        <f>IF(N121="základní",J121,0)</f>
        <v>0</v>
      </c>
      <c r="BF121" s="214">
        <f>IF(N121="snížená",J121,0)</f>
        <v>0</v>
      </c>
      <c r="BG121" s="214">
        <f>IF(N121="zákl. přenesená",J121,0)</f>
        <v>0</v>
      </c>
      <c r="BH121" s="214">
        <f>IF(N121="sníž. přenesená",J121,0)</f>
        <v>0</v>
      </c>
      <c r="BI121" s="214">
        <f>IF(N121="nulová",J121,0)</f>
        <v>0</v>
      </c>
      <c r="BJ121" s="15" t="s">
        <v>75</v>
      </c>
      <c r="BK121" s="214">
        <f>ROUND(I121*H121,2)</f>
        <v>0</v>
      </c>
      <c r="BL121" s="15" t="s">
        <v>130</v>
      </c>
      <c r="BM121" s="15" t="s">
        <v>187</v>
      </c>
    </row>
    <row r="122" s="11" customFormat="1">
      <c r="B122" s="215"/>
      <c r="C122" s="216"/>
      <c r="D122" s="217" t="s">
        <v>122</v>
      </c>
      <c r="E122" s="218" t="s">
        <v>1</v>
      </c>
      <c r="F122" s="219" t="s">
        <v>188</v>
      </c>
      <c r="G122" s="216"/>
      <c r="H122" s="218" t="s">
        <v>1</v>
      </c>
      <c r="I122" s="220"/>
      <c r="J122" s="216"/>
      <c r="K122" s="216"/>
      <c r="L122" s="221"/>
      <c r="M122" s="222"/>
      <c r="N122" s="223"/>
      <c r="O122" s="223"/>
      <c r="P122" s="223"/>
      <c r="Q122" s="223"/>
      <c r="R122" s="223"/>
      <c r="S122" s="223"/>
      <c r="T122" s="224"/>
      <c r="AT122" s="225" t="s">
        <v>122</v>
      </c>
      <c r="AU122" s="225" t="s">
        <v>77</v>
      </c>
      <c r="AV122" s="11" t="s">
        <v>75</v>
      </c>
      <c r="AW122" s="11" t="s">
        <v>30</v>
      </c>
      <c r="AX122" s="11" t="s">
        <v>67</v>
      </c>
      <c r="AY122" s="225" t="s">
        <v>112</v>
      </c>
    </row>
    <row r="123" s="11" customFormat="1">
      <c r="B123" s="215"/>
      <c r="C123" s="216"/>
      <c r="D123" s="217" t="s">
        <v>122</v>
      </c>
      <c r="E123" s="218" t="s">
        <v>1</v>
      </c>
      <c r="F123" s="219" t="s">
        <v>189</v>
      </c>
      <c r="G123" s="216"/>
      <c r="H123" s="218" t="s">
        <v>1</v>
      </c>
      <c r="I123" s="220"/>
      <c r="J123" s="216"/>
      <c r="K123" s="216"/>
      <c r="L123" s="221"/>
      <c r="M123" s="222"/>
      <c r="N123" s="223"/>
      <c r="O123" s="223"/>
      <c r="P123" s="223"/>
      <c r="Q123" s="223"/>
      <c r="R123" s="223"/>
      <c r="S123" s="223"/>
      <c r="T123" s="224"/>
      <c r="AT123" s="225" t="s">
        <v>122</v>
      </c>
      <c r="AU123" s="225" t="s">
        <v>77</v>
      </c>
      <c r="AV123" s="11" t="s">
        <v>75</v>
      </c>
      <c r="AW123" s="11" t="s">
        <v>30</v>
      </c>
      <c r="AX123" s="11" t="s">
        <v>67</v>
      </c>
      <c r="AY123" s="225" t="s">
        <v>112</v>
      </c>
    </row>
    <row r="124" s="12" customFormat="1">
      <c r="B124" s="226"/>
      <c r="C124" s="227"/>
      <c r="D124" s="217" t="s">
        <v>122</v>
      </c>
      <c r="E124" s="228" t="s">
        <v>1</v>
      </c>
      <c r="F124" s="229" t="s">
        <v>75</v>
      </c>
      <c r="G124" s="227"/>
      <c r="H124" s="230">
        <v>1</v>
      </c>
      <c r="I124" s="231"/>
      <c r="J124" s="227"/>
      <c r="K124" s="227"/>
      <c r="L124" s="232"/>
      <c r="M124" s="233"/>
      <c r="N124" s="234"/>
      <c r="O124" s="234"/>
      <c r="P124" s="234"/>
      <c r="Q124" s="234"/>
      <c r="R124" s="234"/>
      <c r="S124" s="234"/>
      <c r="T124" s="235"/>
      <c r="AT124" s="236" t="s">
        <v>122</v>
      </c>
      <c r="AU124" s="236" t="s">
        <v>77</v>
      </c>
      <c r="AV124" s="12" t="s">
        <v>77</v>
      </c>
      <c r="AW124" s="12" t="s">
        <v>30</v>
      </c>
      <c r="AX124" s="12" t="s">
        <v>75</v>
      </c>
      <c r="AY124" s="236" t="s">
        <v>112</v>
      </c>
    </row>
    <row r="125" s="1" customFormat="1" ht="16.5" customHeight="1">
      <c r="B125" s="36"/>
      <c r="C125" s="203" t="s">
        <v>190</v>
      </c>
      <c r="D125" s="203" t="s">
        <v>115</v>
      </c>
      <c r="E125" s="204" t="s">
        <v>191</v>
      </c>
      <c r="F125" s="205" t="s">
        <v>192</v>
      </c>
      <c r="G125" s="206" t="s">
        <v>118</v>
      </c>
      <c r="H125" s="207">
        <v>1</v>
      </c>
      <c r="I125" s="208"/>
      <c r="J125" s="209">
        <f>ROUND(I125*H125,2)</f>
        <v>0</v>
      </c>
      <c r="K125" s="205" t="s">
        <v>119</v>
      </c>
      <c r="L125" s="41"/>
      <c r="M125" s="210" t="s">
        <v>1</v>
      </c>
      <c r="N125" s="211" t="s">
        <v>38</v>
      </c>
      <c r="O125" s="77"/>
      <c r="P125" s="212">
        <f>O125*H125</f>
        <v>0</v>
      </c>
      <c r="Q125" s="212">
        <v>0</v>
      </c>
      <c r="R125" s="212">
        <f>Q125*H125</f>
        <v>0</v>
      </c>
      <c r="S125" s="212">
        <v>0</v>
      </c>
      <c r="T125" s="213">
        <f>S125*H125</f>
        <v>0</v>
      </c>
      <c r="AR125" s="15" t="s">
        <v>130</v>
      </c>
      <c r="AT125" s="15" t="s">
        <v>115</v>
      </c>
      <c r="AU125" s="15" t="s">
        <v>77</v>
      </c>
      <c r="AY125" s="15" t="s">
        <v>112</v>
      </c>
      <c r="BE125" s="214">
        <f>IF(N125="základní",J125,0)</f>
        <v>0</v>
      </c>
      <c r="BF125" s="214">
        <f>IF(N125="snížená",J125,0)</f>
        <v>0</v>
      </c>
      <c r="BG125" s="214">
        <f>IF(N125="zákl. přenesená",J125,0)</f>
        <v>0</v>
      </c>
      <c r="BH125" s="214">
        <f>IF(N125="sníž. přenesená",J125,0)</f>
        <v>0</v>
      </c>
      <c r="BI125" s="214">
        <f>IF(N125="nulová",J125,0)</f>
        <v>0</v>
      </c>
      <c r="BJ125" s="15" t="s">
        <v>75</v>
      </c>
      <c r="BK125" s="214">
        <f>ROUND(I125*H125,2)</f>
        <v>0</v>
      </c>
      <c r="BL125" s="15" t="s">
        <v>130</v>
      </c>
      <c r="BM125" s="15" t="s">
        <v>193</v>
      </c>
    </row>
    <row r="126" s="11" customFormat="1">
      <c r="B126" s="215"/>
      <c r="C126" s="216"/>
      <c r="D126" s="217" t="s">
        <v>122</v>
      </c>
      <c r="E126" s="218" t="s">
        <v>1</v>
      </c>
      <c r="F126" s="219" t="s">
        <v>194</v>
      </c>
      <c r="G126" s="216"/>
      <c r="H126" s="218" t="s">
        <v>1</v>
      </c>
      <c r="I126" s="220"/>
      <c r="J126" s="216"/>
      <c r="K126" s="216"/>
      <c r="L126" s="221"/>
      <c r="M126" s="222"/>
      <c r="N126" s="223"/>
      <c r="O126" s="223"/>
      <c r="P126" s="223"/>
      <c r="Q126" s="223"/>
      <c r="R126" s="223"/>
      <c r="S126" s="223"/>
      <c r="T126" s="224"/>
      <c r="AT126" s="225" t="s">
        <v>122</v>
      </c>
      <c r="AU126" s="225" t="s">
        <v>77</v>
      </c>
      <c r="AV126" s="11" t="s">
        <v>75</v>
      </c>
      <c r="AW126" s="11" t="s">
        <v>30</v>
      </c>
      <c r="AX126" s="11" t="s">
        <v>67</v>
      </c>
      <c r="AY126" s="225" t="s">
        <v>112</v>
      </c>
    </row>
    <row r="127" s="11" customFormat="1">
      <c r="B127" s="215"/>
      <c r="C127" s="216"/>
      <c r="D127" s="217" t="s">
        <v>122</v>
      </c>
      <c r="E127" s="218" t="s">
        <v>1</v>
      </c>
      <c r="F127" s="219" t="s">
        <v>195</v>
      </c>
      <c r="G127" s="216"/>
      <c r="H127" s="218" t="s">
        <v>1</v>
      </c>
      <c r="I127" s="220"/>
      <c r="J127" s="216"/>
      <c r="K127" s="216"/>
      <c r="L127" s="221"/>
      <c r="M127" s="222"/>
      <c r="N127" s="223"/>
      <c r="O127" s="223"/>
      <c r="P127" s="223"/>
      <c r="Q127" s="223"/>
      <c r="R127" s="223"/>
      <c r="S127" s="223"/>
      <c r="T127" s="224"/>
      <c r="AT127" s="225" t="s">
        <v>122</v>
      </c>
      <c r="AU127" s="225" t="s">
        <v>77</v>
      </c>
      <c r="AV127" s="11" t="s">
        <v>75</v>
      </c>
      <c r="AW127" s="11" t="s">
        <v>30</v>
      </c>
      <c r="AX127" s="11" t="s">
        <v>67</v>
      </c>
      <c r="AY127" s="225" t="s">
        <v>112</v>
      </c>
    </row>
    <row r="128" s="12" customFormat="1">
      <c r="B128" s="226"/>
      <c r="C128" s="227"/>
      <c r="D128" s="217" t="s">
        <v>122</v>
      </c>
      <c r="E128" s="228" t="s">
        <v>1</v>
      </c>
      <c r="F128" s="229" t="s">
        <v>75</v>
      </c>
      <c r="G128" s="227"/>
      <c r="H128" s="230">
        <v>1</v>
      </c>
      <c r="I128" s="231"/>
      <c r="J128" s="227"/>
      <c r="K128" s="227"/>
      <c r="L128" s="232"/>
      <c r="M128" s="233"/>
      <c r="N128" s="234"/>
      <c r="O128" s="234"/>
      <c r="P128" s="234"/>
      <c r="Q128" s="234"/>
      <c r="R128" s="234"/>
      <c r="S128" s="234"/>
      <c r="T128" s="235"/>
      <c r="AT128" s="236" t="s">
        <v>122</v>
      </c>
      <c r="AU128" s="236" t="s">
        <v>77</v>
      </c>
      <c r="AV128" s="12" t="s">
        <v>77</v>
      </c>
      <c r="AW128" s="12" t="s">
        <v>30</v>
      </c>
      <c r="AX128" s="12" t="s">
        <v>75</v>
      </c>
      <c r="AY128" s="236" t="s">
        <v>112</v>
      </c>
    </row>
    <row r="129" s="10" customFormat="1" ht="22.8" customHeight="1">
      <c r="B129" s="187"/>
      <c r="C129" s="188"/>
      <c r="D129" s="189" t="s">
        <v>66</v>
      </c>
      <c r="E129" s="201" t="s">
        <v>196</v>
      </c>
      <c r="F129" s="201" t="s">
        <v>197</v>
      </c>
      <c r="G129" s="188"/>
      <c r="H129" s="188"/>
      <c r="I129" s="191"/>
      <c r="J129" s="202">
        <f>BK129</f>
        <v>0</v>
      </c>
      <c r="K129" s="188"/>
      <c r="L129" s="193"/>
      <c r="M129" s="194"/>
      <c r="N129" s="195"/>
      <c r="O129" s="195"/>
      <c r="P129" s="196">
        <f>SUM(P130:P131)</f>
        <v>0</v>
      </c>
      <c r="Q129" s="195"/>
      <c r="R129" s="196">
        <f>SUM(R130:R131)</f>
        <v>0</v>
      </c>
      <c r="S129" s="195"/>
      <c r="T129" s="197">
        <f>SUM(T130:T131)</f>
        <v>0</v>
      </c>
      <c r="AR129" s="198" t="s">
        <v>125</v>
      </c>
      <c r="AT129" s="199" t="s">
        <v>66</v>
      </c>
      <c r="AU129" s="199" t="s">
        <v>75</v>
      </c>
      <c r="AY129" s="198" t="s">
        <v>112</v>
      </c>
      <c r="BK129" s="200">
        <f>SUM(BK130:BK131)</f>
        <v>0</v>
      </c>
    </row>
    <row r="130" s="1" customFormat="1" ht="16.5" customHeight="1">
      <c r="B130" s="36"/>
      <c r="C130" s="203" t="s">
        <v>8</v>
      </c>
      <c r="D130" s="203" t="s">
        <v>115</v>
      </c>
      <c r="E130" s="204" t="s">
        <v>198</v>
      </c>
      <c r="F130" s="205" t="s">
        <v>199</v>
      </c>
      <c r="G130" s="206" t="s">
        <v>118</v>
      </c>
      <c r="H130" s="207">
        <v>1</v>
      </c>
      <c r="I130" s="208"/>
      <c r="J130" s="209">
        <f>ROUND(I130*H130,2)</f>
        <v>0</v>
      </c>
      <c r="K130" s="205" t="s">
        <v>119</v>
      </c>
      <c r="L130" s="41"/>
      <c r="M130" s="210" t="s">
        <v>1</v>
      </c>
      <c r="N130" s="211" t="s">
        <v>38</v>
      </c>
      <c r="O130" s="77"/>
      <c r="P130" s="212">
        <f>O130*H130</f>
        <v>0</v>
      </c>
      <c r="Q130" s="212">
        <v>0</v>
      </c>
      <c r="R130" s="212">
        <f>Q130*H130</f>
        <v>0</v>
      </c>
      <c r="S130" s="212">
        <v>0</v>
      </c>
      <c r="T130" s="213">
        <f>S130*H130</f>
        <v>0</v>
      </c>
      <c r="AR130" s="15" t="s">
        <v>130</v>
      </c>
      <c r="AT130" s="15" t="s">
        <v>115</v>
      </c>
      <c r="AU130" s="15" t="s">
        <v>77</v>
      </c>
      <c r="AY130" s="15" t="s">
        <v>112</v>
      </c>
      <c r="BE130" s="214">
        <f>IF(N130="základní",J130,0)</f>
        <v>0</v>
      </c>
      <c r="BF130" s="214">
        <f>IF(N130="snížená",J130,0)</f>
        <v>0</v>
      </c>
      <c r="BG130" s="214">
        <f>IF(N130="zákl. přenesená",J130,0)</f>
        <v>0</v>
      </c>
      <c r="BH130" s="214">
        <f>IF(N130="sníž. přenesená",J130,0)</f>
        <v>0</v>
      </c>
      <c r="BI130" s="214">
        <f>IF(N130="nulová",J130,0)</f>
        <v>0</v>
      </c>
      <c r="BJ130" s="15" t="s">
        <v>75</v>
      </c>
      <c r="BK130" s="214">
        <f>ROUND(I130*H130,2)</f>
        <v>0</v>
      </c>
      <c r="BL130" s="15" t="s">
        <v>130</v>
      </c>
      <c r="BM130" s="15" t="s">
        <v>200</v>
      </c>
    </row>
    <row r="131" s="12" customFormat="1">
      <c r="B131" s="226"/>
      <c r="C131" s="227"/>
      <c r="D131" s="217" t="s">
        <v>122</v>
      </c>
      <c r="E131" s="228" t="s">
        <v>1</v>
      </c>
      <c r="F131" s="229" t="s">
        <v>75</v>
      </c>
      <c r="G131" s="227"/>
      <c r="H131" s="230">
        <v>1</v>
      </c>
      <c r="I131" s="231"/>
      <c r="J131" s="227"/>
      <c r="K131" s="227"/>
      <c r="L131" s="232"/>
      <c r="M131" s="237"/>
      <c r="N131" s="238"/>
      <c r="O131" s="238"/>
      <c r="P131" s="238"/>
      <c r="Q131" s="238"/>
      <c r="R131" s="238"/>
      <c r="S131" s="238"/>
      <c r="T131" s="239"/>
      <c r="AT131" s="236" t="s">
        <v>122</v>
      </c>
      <c r="AU131" s="236" t="s">
        <v>77</v>
      </c>
      <c r="AV131" s="12" t="s">
        <v>77</v>
      </c>
      <c r="AW131" s="12" t="s">
        <v>30</v>
      </c>
      <c r="AX131" s="12" t="s">
        <v>75</v>
      </c>
      <c r="AY131" s="236" t="s">
        <v>112</v>
      </c>
    </row>
    <row r="132" s="1" customFormat="1" ht="6.96" customHeight="1">
      <c r="B132" s="55"/>
      <c r="C132" s="56"/>
      <c r="D132" s="56"/>
      <c r="E132" s="56"/>
      <c r="F132" s="56"/>
      <c r="G132" s="56"/>
      <c r="H132" s="56"/>
      <c r="I132" s="153"/>
      <c r="J132" s="56"/>
      <c r="K132" s="56"/>
      <c r="L132" s="41"/>
    </row>
  </sheetData>
  <sheetProtection sheet="1" autoFilter="0" formatColumns="0" formatRows="0" objects="1" scenarios="1" spinCount="100000" saltValue="z0m1i2RrXCRB5Pdl6arJYS28T6vXwMDzCo4GmnSgGfV+geOcqk4QPALl/PIcywe/yLfRB8zB5++mxO9v3jbTow==" hashValue="Y4ucS1Iik5FnJhQkV8JpTUr4jVtJegL6uefPd/noP9VG8yV04Hc2uYWFuoVeI4C2XtyFaqOsq2qaLRJrmrOKzQ==" algorithmName="SHA-512" password="CC35"/>
  <autoFilter ref="C86:K131"/>
  <mergeCells count="9">
    <mergeCell ref="E7:H7"/>
    <mergeCell ref="E9:H9"/>
    <mergeCell ref="E18:H18"/>
    <mergeCell ref="E27:H27"/>
    <mergeCell ref="E48:H48"/>
    <mergeCell ref="E50:H50"/>
    <mergeCell ref="E77:H77"/>
    <mergeCell ref="E79:H79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22" customWidth="1"/>
    <col min="10" max="10" width="23.5" customWidth="1"/>
    <col min="11" max="11" width="15.5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5" t="s">
        <v>80</v>
      </c>
      <c r="AZ2" s="240" t="s">
        <v>201</v>
      </c>
      <c r="BA2" s="240" t="s">
        <v>1</v>
      </c>
      <c r="BB2" s="240" t="s">
        <v>202</v>
      </c>
      <c r="BC2" s="240" t="s">
        <v>203</v>
      </c>
      <c r="BD2" s="240" t="s">
        <v>77</v>
      </c>
    </row>
    <row r="3" ht="6.96" customHeight="1">
      <c r="B3" s="123"/>
      <c r="C3" s="124"/>
      <c r="D3" s="124"/>
      <c r="E3" s="124"/>
      <c r="F3" s="124"/>
      <c r="G3" s="124"/>
      <c r="H3" s="124"/>
      <c r="I3" s="125"/>
      <c r="J3" s="124"/>
      <c r="K3" s="124"/>
      <c r="L3" s="18"/>
      <c r="AT3" s="15" t="s">
        <v>77</v>
      </c>
      <c r="AZ3" s="240" t="s">
        <v>204</v>
      </c>
      <c r="BA3" s="240" t="s">
        <v>1</v>
      </c>
      <c r="BB3" s="240" t="s">
        <v>202</v>
      </c>
      <c r="BC3" s="240" t="s">
        <v>205</v>
      </c>
      <c r="BD3" s="240" t="s">
        <v>77</v>
      </c>
    </row>
    <row r="4" ht="24.96" customHeight="1">
      <c r="B4" s="18"/>
      <c r="D4" s="126" t="s">
        <v>81</v>
      </c>
      <c r="L4" s="18"/>
      <c r="M4" s="22" t="s">
        <v>10</v>
      </c>
      <c r="AT4" s="15" t="s">
        <v>4</v>
      </c>
      <c r="AZ4" s="240" t="s">
        <v>206</v>
      </c>
      <c r="BA4" s="240" t="s">
        <v>1</v>
      </c>
      <c r="BB4" s="240" t="s">
        <v>202</v>
      </c>
      <c r="BC4" s="240" t="s">
        <v>207</v>
      </c>
      <c r="BD4" s="240" t="s">
        <v>77</v>
      </c>
    </row>
    <row r="5" ht="6.96" customHeight="1">
      <c r="B5" s="18"/>
      <c r="L5" s="18"/>
      <c r="AZ5" s="240" t="s">
        <v>208</v>
      </c>
      <c r="BA5" s="240" t="s">
        <v>208</v>
      </c>
      <c r="BB5" s="240" t="s">
        <v>1</v>
      </c>
      <c r="BC5" s="240" t="s">
        <v>209</v>
      </c>
      <c r="BD5" s="240" t="s">
        <v>77</v>
      </c>
    </row>
    <row r="6" ht="12" customHeight="1">
      <c r="B6" s="18"/>
      <c r="D6" s="127" t="s">
        <v>16</v>
      </c>
      <c r="L6" s="18"/>
    </row>
    <row r="7" ht="16.5" customHeight="1">
      <c r="B7" s="18"/>
      <c r="E7" s="128" t="str">
        <f>'Rekapitulace stavby'!K6</f>
        <v>VD Jevišovice, koruna hráze, oprava</v>
      </c>
      <c r="F7" s="127"/>
      <c r="G7" s="127"/>
      <c r="H7" s="127"/>
      <c r="L7" s="18"/>
    </row>
    <row r="8" s="1" customFormat="1" ht="12" customHeight="1">
      <c r="B8" s="41"/>
      <c r="D8" s="127" t="s">
        <v>82</v>
      </c>
      <c r="I8" s="129"/>
      <c r="L8" s="41"/>
    </row>
    <row r="9" s="1" customFormat="1" ht="36.96" customHeight="1">
      <c r="B9" s="41"/>
      <c r="E9" s="130" t="s">
        <v>210</v>
      </c>
      <c r="F9" s="1"/>
      <c r="G9" s="1"/>
      <c r="H9" s="1"/>
      <c r="I9" s="129"/>
      <c r="L9" s="41"/>
    </row>
    <row r="10" s="1" customFormat="1">
      <c r="B10" s="41"/>
      <c r="I10" s="129"/>
      <c r="L10" s="41"/>
    </row>
    <row r="11" s="1" customFormat="1" ht="12" customHeight="1">
      <c r="B11" s="41"/>
      <c r="D11" s="127" t="s">
        <v>18</v>
      </c>
      <c r="F11" s="15" t="s">
        <v>1</v>
      </c>
      <c r="I11" s="131" t="s">
        <v>19</v>
      </c>
      <c r="J11" s="15" t="s">
        <v>1</v>
      </c>
      <c r="L11" s="41"/>
    </row>
    <row r="12" s="1" customFormat="1" ht="12" customHeight="1">
      <c r="B12" s="41"/>
      <c r="D12" s="127" t="s">
        <v>20</v>
      </c>
      <c r="F12" s="15" t="s">
        <v>21</v>
      </c>
      <c r="I12" s="131" t="s">
        <v>22</v>
      </c>
      <c r="J12" s="132" t="str">
        <f>'Rekapitulace stavby'!AN8</f>
        <v>24. 6. 2019</v>
      </c>
      <c r="L12" s="41"/>
    </row>
    <row r="13" s="1" customFormat="1" ht="10.8" customHeight="1">
      <c r="B13" s="41"/>
      <c r="I13" s="129"/>
      <c r="L13" s="41"/>
    </row>
    <row r="14" s="1" customFormat="1" ht="12" customHeight="1">
      <c r="B14" s="41"/>
      <c r="D14" s="127" t="s">
        <v>24</v>
      </c>
      <c r="I14" s="131" t="s">
        <v>25</v>
      </c>
      <c r="J14" s="15" t="str">
        <f>IF('Rekapitulace stavby'!AN10="","",'Rekapitulace stavby'!AN10)</f>
        <v/>
      </c>
      <c r="L14" s="41"/>
    </row>
    <row r="15" s="1" customFormat="1" ht="18" customHeight="1">
      <c r="B15" s="41"/>
      <c r="E15" s="15" t="str">
        <f>IF('Rekapitulace stavby'!E11="","",'Rekapitulace stavby'!E11)</f>
        <v xml:space="preserve"> </v>
      </c>
      <c r="I15" s="131" t="s">
        <v>26</v>
      </c>
      <c r="J15" s="15" t="str">
        <f>IF('Rekapitulace stavby'!AN11="","",'Rekapitulace stavby'!AN11)</f>
        <v/>
      </c>
      <c r="L15" s="41"/>
    </row>
    <row r="16" s="1" customFormat="1" ht="6.96" customHeight="1">
      <c r="B16" s="41"/>
      <c r="I16" s="129"/>
      <c r="L16" s="41"/>
    </row>
    <row r="17" s="1" customFormat="1" ht="12" customHeight="1">
      <c r="B17" s="41"/>
      <c r="D17" s="127" t="s">
        <v>27</v>
      </c>
      <c r="I17" s="131" t="s">
        <v>25</v>
      </c>
      <c r="J17" s="31" t="str">
        <f>'Rekapitulace stavby'!AN13</f>
        <v>Vyplň údaj</v>
      </c>
      <c r="L17" s="41"/>
    </row>
    <row r="18" s="1" customFormat="1" ht="18" customHeight="1">
      <c r="B18" s="41"/>
      <c r="E18" s="31" t="str">
        <f>'Rekapitulace stavby'!E14</f>
        <v>Vyplň údaj</v>
      </c>
      <c r="F18" s="15"/>
      <c r="G18" s="15"/>
      <c r="H18" s="15"/>
      <c r="I18" s="131" t="s">
        <v>26</v>
      </c>
      <c r="J18" s="31" t="str">
        <f>'Rekapitulace stavby'!AN14</f>
        <v>Vyplň údaj</v>
      </c>
      <c r="L18" s="41"/>
    </row>
    <row r="19" s="1" customFormat="1" ht="6.96" customHeight="1">
      <c r="B19" s="41"/>
      <c r="I19" s="129"/>
      <c r="L19" s="41"/>
    </row>
    <row r="20" s="1" customFormat="1" ht="12" customHeight="1">
      <c r="B20" s="41"/>
      <c r="D20" s="127" t="s">
        <v>29</v>
      </c>
      <c r="I20" s="131" t="s">
        <v>25</v>
      </c>
      <c r="J20" s="15" t="str">
        <f>IF('Rekapitulace stavby'!AN16="","",'Rekapitulace stavby'!AN16)</f>
        <v/>
      </c>
      <c r="L20" s="41"/>
    </row>
    <row r="21" s="1" customFormat="1" ht="18" customHeight="1">
      <c r="B21" s="41"/>
      <c r="E21" s="15" t="str">
        <f>IF('Rekapitulace stavby'!E17="","",'Rekapitulace stavby'!E17)</f>
        <v xml:space="preserve"> </v>
      </c>
      <c r="I21" s="131" t="s">
        <v>26</v>
      </c>
      <c r="J21" s="15" t="str">
        <f>IF('Rekapitulace stavby'!AN17="","",'Rekapitulace stavby'!AN17)</f>
        <v/>
      </c>
      <c r="L21" s="41"/>
    </row>
    <row r="22" s="1" customFormat="1" ht="6.96" customHeight="1">
      <c r="B22" s="41"/>
      <c r="I22" s="129"/>
      <c r="L22" s="41"/>
    </row>
    <row r="23" s="1" customFormat="1" ht="12" customHeight="1">
      <c r="B23" s="41"/>
      <c r="D23" s="127" t="s">
        <v>31</v>
      </c>
      <c r="I23" s="131" t="s">
        <v>25</v>
      </c>
      <c r="J23" s="15" t="str">
        <f>IF('Rekapitulace stavby'!AN19="","",'Rekapitulace stavby'!AN19)</f>
        <v/>
      </c>
      <c r="L23" s="41"/>
    </row>
    <row r="24" s="1" customFormat="1" ht="18" customHeight="1">
      <c r="B24" s="41"/>
      <c r="E24" s="15" t="str">
        <f>IF('Rekapitulace stavby'!E20="","",'Rekapitulace stavby'!E20)</f>
        <v xml:space="preserve"> </v>
      </c>
      <c r="I24" s="131" t="s">
        <v>26</v>
      </c>
      <c r="J24" s="15" t="str">
        <f>IF('Rekapitulace stavby'!AN20="","",'Rekapitulace stavby'!AN20)</f>
        <v/>
      </c>
      <c r="L24" s="41"/>
    </row>
    <row r="25" s="1" customFormat="1" ht="6.96" customHeight="1">
      <c r="B25" s="41"/>
      <c r="I25" s="129"/>
      <c r="L25" s="41"/>
    </row>
    <row r="26" s="1" customFormat="1" ht="12" customHeight="1">
      <c r="B26" s="41"/>
      <c r="D26" s="127" t="s">
        <v>32</v>
      </c>
      <c r="I26" s="129"/>
      <c r="L26" s="41"/>
    </row>
    <row r="27" s="6" customFormat="1" ht="16.5" customHeight="1">
      <c r="B27" s="133"/>
      <c r="E27" s="134" t="s">
        <v>1</v>
      </c>
      <c r="F27" s="134"/>
      <c r="G27" s="134"/>
      <c r="H27" s="134"/>
      <c r="I27" s="135"/>
      <c r="L27" s="133"/>
    </row>
    <row r="28" s="1" customFormat="1" ht="6.96" customHeight="1">
      <c r="B28" s="41"/>
      <c r="I28" s="129"/>
      <c r="L28" s="41"/>
    </row>
    <row r="29" s="1" customFormat="1" ht="6.96" customHeight="1">
      <c r="B29" s="41"/>
      <c r="D29" s="69"/>
      <c r="E29" s="69"/>
      <c r="F29" s="69"/>
      <c r="G29" s="69"/>
      <c r="H29" s="69"/>
      <c r="I29" s="136"/>
      <c r="J29" s="69"/>
      <c r="K29" s="69"/>
      <c r="L29" s="41"/>
    </row>
    <row r="30" s="1" customFormat="1" ht="25.44" customHeight="1">
      <c r="B30" s="41"/>
      <c r="D30" s="137" t="s">
        <v>33</v>
      </c>
      <c r="I30" s="129"/>
      <c r="J30" s="138">
        <f>ROUND(J92, 2)</f>
        <v>0</v>
      </c>
      <c r="L30" s="41"/>
    </row>
    <row r="31" s="1" customFormat="1" ht="6.96" customHeight="1">
      <c r="B31" s="41"/>
      <c r="D31" s="69"/>
      <c r="E31" s="69"/>
      <c r="F31" s="69"/>
      <c r="G31" s="69"/>
      <c r="H31" s="69"/>
      <c r="I31" s="136"/>
      <c r="J31" s="69"/>
      <c r="K31" s="69"/>
      <c r="L31" s="41"/>
    </row>
    <row r="32" s="1" customFormat="1" ht="14.4" customHeight="1">
      <c r="B32" s="41"/>
      <c r="F32" s="139" t="s">
        <v>35</v>
      </c>
      <c r="I32" s="140" t="s">
        <v>34</v>
      </c>
      <c r="J32" s="139" t="s">
        <v>36</v>
      </c>
      <c r="L32" s="41"/>
    </row>
    <row r="33" s="1" customFormat="1" ht="14.4" customHeight="1">
      <c r="B33" s="41"/>
      <c r="D33" s="127" t="s">
        <v>37</v>
      </c>
      <c r="E33" s="127" t="s">
        <v>38</v>
      </c>
      <c r="F33" s="141">
        <f>ROUND((SUM(BE92:BE423)),  2)</f>
        <v>0</v>
      </c>
      <c r="I33" s="142">
        <v>0.20999999999999999</v>
      </c>
      <c r="J33" s="141">
        <f>ROUND(((SUM(BE92:BE423))*I33),  2)</f>
        <v>0</v>
      </c>
      <c r="L33" s="41"/>
    </row>
    <row r="34" s="1" customFormat="1" ht="14.4" customHeight="1">
      <c r="B34" s="41"/>
      <c r="E34" s="127" t="s">
        <v>39</v>
      </c>
      <c r="F34" s="141">
        <f>ROUND((SUM(BF92:BF423)),  2)</f>
        <v>0</v>
      </c>
      <c r="I34" s="142">
        <v>0.14999999999999999</v>
      </c>
      <c r="J34" s="141">
        <f>ROUND(((SUM(BF92:BF423))*I34),  2)</f>
        <v>0</v>
      </c>
      <c r="L34" s="41"/>
    </row>
    <row r="35" hidden="1" s="1" customFormat="1" ht="14.4" customHeight="1">
      <c r="B35" s="41"/>
      <c r="E35" s="127" t="s">
        <v>40</v>
      </c>
      <c r="F35" s="141">
        <f>ROUND((SUM(BG92:BG423)),  2)</f>
        <v>0</v>
      </c>
      <c r="I35" s="142">
        <v>0.20999999999999999</v>
      </c>
      <c r="J35" s="141">
        <f>0</f>
        <v>0</v>
      </c>
      <c r="L35" s="41"/>
    </row>
    <row r="36" hidden="1" s="1" customFormat="1" ht="14.4" customHeight="1">
      <c r="B36" s="41"/>
      <c r="E36" s="127" t="s">
        <v>41</v>
      </c>
      <c r="F36" s="141">
        <f>ROUND((SUM(BH92:BH423)),  2)</f>
        <v>0</v>
      </c>
      <c r="I36" s="142">
        <v>0.14999999999999999</v>
      </c>
      <c r="J36" s="141">
        <f>0</f>
        <v>0</v>
      </c>
      <c r="L36" s="41"/>
    </row>
    <row r="37" hidden="1" s="1" customFormat="1" ht="14.4" customHeight="1">
      <c r="B37" s="41"/>
      <c r="E37" s="127" t="s">
        <v>42</v>
      </c>
      <c r="F37" s="141">
        <f>ROUND((SUM(BI92:BI423)),  2)</f>
        <v>0</v>
      </c>
      <c r="I37" s="142">
        <v>0</v>
      </c>
      <c r="J37" s="141">
        <f>0</f>
        <v>0</v>
      </c>
      <c r="L37" s="41"/>
    </row>
    <row r="38" s="1" customFormat="1" ht="6.96" customHeight="1">
      <c r="B38" s="41"/>
      <c r="I38" s="129"/>
      <c r="L38" s="41"/>
    </row>
    <row r="39" s="1" customFormat="1" ht="25.44" customHeight="1">
      <c r="B39" s="41"/>
      <c r="C39" s="143"/>
      <c r="D39" s="144" t="s">
        <v>43</v>
      </c>
      <c r="E39" s="145"/>
      <c r="F39" s="145"/>
      <c r="G39" s="146" t="s">
        <v>44</v>
      </c>
      <c r="H39" s="147" t="s">
        <v>45</v>
      </c>
      <c r="I39" s="148"/>
      <c r="J39" s="149">
        <f>SUM(J30:J37)</f>
        <v>0</v>
      </c>
      <c r="K39" s="150"/>
      <c r="L39" s="41"/>
    </row>
    <row r="40" s="1" customFormat="1" ht="14.4" customHeight="1">
      <c r="B40" s="151"/>
      <c r="C40" s="152"/>
      <c r="D40" s="152"/>
      <c r="E40" s="152"/>
      <c r="F40" s="152"/>
      <c r="G40" s="152"/>
      <c r="H40" s="152"/>
      <c r="I40" s="153"/>
      <c r="J40" s="152"/>
      <c r="K40" s="152"/>
      <c r="L40" s="41"/>
    </row>
    <row r="44" s="1" customFormat="1" ht="6.96" customHeight="1">
      <c r="B44" s="154"/>
      <c r="C44" s="155"/>
      <c r="D44" s="155"/>
      <c r="E44" s="155"/>
      <c r="F44" s="155"/>
      <c r="G44" s="155"/>
      <c r="H44" s="155"/>
      <c r="I44" s="156"/>
      <c r="J44" s="155"/>
      <c r="K44" s="155"/>
      <c r="L44" s="41"/>
    </row>
    <row r="45" s="1" customFormat="1" ht="24.96" customHeight="1">
      <c r="B45" s="36"/>
      <c r="C45" s="21" t="s">
        <v>84</v>
      </c>
      <c r="D45" s="37"/>
      <c r="E45" s="37"/>
      <c r="F45" s="37"/>
      <c r="G45" s="37"/>
      <c r="H45" s="37"/>
      <c r="I45" s="129"/>
      <c r="J45" s="37"/>
      <c r="K45" s="37"/>
      <c r="L45" s="41"/>
    </row>
    <row r="46" s="1" customFormat="1" ht="6.96" customHeight="1">
      <c r="B46" s="36"/>
      <c r="C46" s="37"/>
      <c r="D46" s="37"/>
      <c r="E46" s="37"/>
      <c r="F46" s="37"/>
      <c r="G46" s="37"/>
      <c r="H46" s="37"/>
      <c r="I46" s="129"/>
      <c r="J46" s="37"/>
      <c r="K46" s="37"/>
      <c r="L46" s="41"/>
    </row>
    <row r="47" s="1" customFormat="1" ht="12" customHeight="1">
      <c r="B47" s="36"/>
      <c r="C47" s="30" t="s">
        <v>16</v>
      </c>
      <c r="D47" s="37"/>
      <c r="E47" s="37"/>
      <c r="F47" s="37"/>
      <c r="G47" s="37"/>
      <c r="H47" s="37"/>
      <c r="I47" s="129"/>
      <c r="J47" s="37"/>
      <c r="K47" s="37"/>
      <c r="L47" s="41"/>
    </row>
    <row r="48" s="1" customFormat="1" ht="16.5" customHeight="1">
      <c r="B48" s="36"/>
      <c r="C48" s="37"/>
      <c r="D48" s="37"/>
      <c r="E48" s="157" t="str">
        <f>E7</f>
        <v>VD Jevišovice, koruna hráze, oprava</v>
      </c>
      <c r="F48" s="30"/>
      <c r="G48" s="30"/>
      <c r="H48" s="30"/>
      <c r="I48" s="129"/>
      <c r="J48" s="37"/>
      <c r="K48" s="37"/>
      <c r="L48" s="41"/>
    </row>
    <row r="49" s="1" customFormat="1" ht="12" customHeight="1">
      <c r="B49" s="36"/>
      <c r="C49" s="30" t="s">
        <v>82</v>
      </c>
      <c r="D49" s="37"/>
      <c r="E49" s="37"/>
      <c r="F49" s="37"/>
      <c r="G49" s="37"/>
      <c r="H49" s="37"/>
      <c r="I49" s="129"/>
      <c r="J49" s="37"/>
      <c r="K49" s="37"/>
      <c r="L49" s="41"/>
    </row>
    <row r="50" s="1" customFormat="1" ht="16.5" customHeight="1">
      <c r="B50" s="36"/>
      <c r="C50" s="37"/>
      <c r="D50" s="37"/>
      <c r="E50" s="62" t="str">
        <f>E9</f>
        <v>SO-01 - Oprava koruny hráze</v>
      </c>
      <c r="F50" s="37"/>
      <c r="G50" s="37"/>
      <c r="H50" s="37"/>
      <c r="I50" s="129"/>
      <c r="J50" s="37"/>
      <c r="K50" s="37"/>
      <c r="L50" s="41"/>
    </row>
    <row r="51" s="1" customFormat="1" ht="6.96" customHeight="1">
      <c r="B51" s="36"/>
      <c r="C51" s="37"/>
      <c r="D51" s="37"/>
      <c r="E51" s="37"/>
      <c r="F51" s="37"/>
      <c r="G51" s="37"/>
      <c r="H51" s="37"/>
      <c r="I51" s="129"/>
      <c r="J51" s="37"/>
      <c r="K51" s="37"/>
      <c r="L51" s="41"/>
    </row>
    <row r="52" s="1" customFormat="1" ht="12" customHeight="1">
      <c r="B52" s="36"/>
      <c r="C52" s="30" t="s">
        <v>20</v>
      </c>
      <c r="D52" s="37"/>
      <c r="E52" s="37"/>
      <c r="F52" s="25" t="str">
        <f>F12</f>
        <v xml:space="preserve"> </v>
      </c>
      <c r="G52" s="37"/>
      <c r="H52" s="37"/>
      <c r="I52" s="131" t="s">
        <v>22</v>
      </c>
      <c r="J52" s="65" t="str">
        <f>IF(J12="","",J12)</f>
        <v>24. 6. 2019</v>
      </c>
      <c r="K52" s="37"/>
      <c r="L52" s="41"/>
    </row>
    <row r="53" s="1" customFormat="1" ht="6.96" customHeight="1">
      <c r="B53" s="36"/>
      <c r="C53" s="37"/>
      <c r="D53" s="37"/>
      <c r="E53" s="37"/>
      <c r="F53" s="37"/>
      <c r="G53" s="37"/>
      <c r="H53" s="37"/>
      <c r="I53" s="129"/>
      <c r="J53" s="37"/>
      <c r="K53" s="37"/>
      <c r="L53" s="41"/>
    </row>
    <row r="54" s="1" customFormat="1" ht="13.65" customHeight="1">
      <c r="B54" s="36"/>
      <c r="C54" s="30" t="s">
        <v>24</v>
      </c>
      <c r="D54" s="37"/>
      <c r="E54" s="37"/>
      <c r="F54" s="25" t="str">
        <f>E15</f>
        <v xml:space="preserve"> </v>
      </c>
      <c r="G54" s="37"/>
      <c r="H54" s="37"/>
      <c r="I54" s="131" t="s">
        <v>29</v>
      </c>
      <c r="J54" s="34" t="str">
        <f>E21</f>
        <v xml:space="preserve"> </v>
      </c>
      <c r="K54" s="37"/>
      <c r="L54" s="41"/>
    </row>
    <row r="55" s="1" customFormat="1" ht="13.65" customHeight="1">
      <c r="B55" s="36"/>
      <c r="C55" s="30" t="s">
        <v>27</v>
      </c>
      <c r="D55" s="37"/>
      <c r="E55" s="37"/>
      <c r="F55" s="25" t="str">
        <f>IF(E18="","",E18)</f>
        <v>Vyplň údaj</v>
      </c>
      <c r="G55" s="37"/>
      <c r="H55" s="37"/>
      <c r="I55" s="131" t="s">
        <v>31</v>
      </c>
      <c r="J55" s="34" t="str">
        <f>E24</f>
        <v xml:space="preserve"> </v>
      </c>
      <c r="K55" s="37"/>
      <c r="L55" s="41"/>
    </row>
    <row r="56" s="1" customFormat="1" ht="10.32" customHeight="1">
      <c r="B56" s="36"/>
      <c r="C56" s="37"/>
      <c r="D56" s="37"/>
      <c r="E56" s="37"/>
      <c r="F56" s="37"/>
      <c r="G56" s="37"/>
      <c r="H56" s="37"/>
      <c r="I56" s="129"/>
      <c r="J56" s="37"/>
      <c r="K56" s="37"/>
      <c r="L56" s="41"/>
    </row>
    <row r="57" s="1" customFormat="1" ht="29.28" customHeight="1">
      <c r="B57" s="36"/>
      <c r="C57" s="158" t="s">
        <v>85</v>
      </c>
      <c r="D57" s="159"/>
      <c r="E57" s="159"/>
      <c r="F57" s="159"/>
      <c r="G57" s="159"/>
      <c r="H57" s="159"/>
      <c r="I57" s="160"/>
      <c r="J57" s="161" t="s">
        <v>86</v>
      </c>
      <c r="K57" s="159"/>
      <c r="L57" s="41"/>
    </row>
    <row r="58" s="1" customFormat="1" ht="10.32" customHeight="1">
      <c r="B58" s="36"/>
      <c r="C58" s="37"/>
      <c r="D58" s="37"/>
      <c r="E58" s="37"/>
      <c r="F58" s="37"/>
      <c r="G58" s="37"/>
      <c r="H58" s="37"/>
      <c r="I58" s="129"/>
      <c r="J58" s="37"/>
      <c r="K58" s="37"/>
      <c r="L58" s="41"/>
    </row>
    <row r="59" s="1" customFormat="1" ht="22.8" customHeight="1">
      <c r="B59" s="36"/>
      <c r="C59" s="162" t="s">
        <v>87</v>
      </c>
      <c r="D59" s="37"/>
      <c r="E59" s="37"/>
      <c r="F59" s="37"/>
      <c r="G59" s="37"/>
      <c r="H59" s="37"/>
      <c r="I59" s="129"/>
      <c r="J59" s="96">
        <f>J92</f>
        <v>0</v>
      </c>
      <c r="K59" s="37"/>
      <c r="L59" s="41"/>
      <c r="AU59" s="15" t="s">
        <v>88</v>
      </c>
    </row>
    <row r="60" s="7" customFormat="1" ht="24.96" customHeight="1">
      <c r="B60" s="163"/>
      <c r="C60" s="164"/>
      <c r="D60" s="165" t="s">
        <v>89</v>
      </c>
      <c r="E60" s="166"/>
      <c r="F60" s="166"/>
      <c r="G60" s="166"/>
      <c r="H60" s="166"/>
      <c r="I60" s="167"/>
      <c r="J60" s="168">
        <f>J93</f>
        <v>0</v>
      </c>
      <c r="K60" s="164"/>
      <c r="L60" s="169"/>
    </row>
    <row r="61" s="8" customFormat="1" ht="19.92" customHeight="1">
      <c r="B61" s="170"/>
      <c r="C61" s="171"/>
      <c r="D61" s="172" t="s">
        <v>211</v>
      </c>
      <c r="E61" s="173"/>
      <c r="F61" s="173"/>
      <c r="G61" s="173"/>
      <c r="H61" s="173"/>
      <c r="I61" s="174"/>
      <c r="J61" s="175">
        <f>J94</f>
        <v>0</v>
      </c>
      <c r="K61" s="171"/>
      <c r="L61" s="176"/>
    </row>
    <row r="62" s="8" customFormat="1" ht="19.92" customHeight="1">
      <c r="B62" s="170"/>
      <c r="C62" s="171"/>
      <c r="D62" s="172" t="s">
        <v>212</v>
      </c>
      <c r="E62" s="173"/>
      <c r="F62" s="173"/>
      <c r="G62" s="173"/>
      <c r="H62" s="173"/>
      <c r="I62" s="174"/>
      <c r="J62" s="175">
        <f>J135</f>
        <v>0</v>
      </c>
      <c r="K62" s="171"/>
      <c r="L62" s="176"/>
    </row>
    <row r="63" s="8" customFormat="1" ht="19.92" customHeight="1">
      <c r="B63" s="170"/>
      <c r="C63" s="171"/>
      <c r="D63" s="172" t="s">
        <v>213</v>
      </c>
      <c r="E63" s="173"/>
      <c r="F63" s="173"/>
      <c r="G63" s="173"/>
      <c r="H63" s="173"/>
      <c r="I63" s="174"/>
      <c r="J63" s="175">
        <f>J146</f>
        <v>0</v>
      </c>
      <c r="K63" s="171"/>
      <c r="L63" s="176"/>
    </row>
    <row r="64" s="8" customFormat="1" ht="19.92" customHeight="1">
      <c r="B64" s="170"/>
      <c r="C64" s="171"/>
      <c r="D64" s="172" t="s">
        <v>214</v>
      </c>
      <c r="E64" s="173"/>
      <c r="F64" s="173"/>
      <c r="G64" s="173"/>
      <c r="H64" s="173"/>
      <c r="I64" s="174"/>
      <c r="J64" s="175">
        <f>J178</f>
        <v>0</v>
      </c>
      <c r="K64" s="171"/>
      <c r="L64" s="176"/>
    </row>
    <row r="65" s="8" customFormat="1" ht="19.92" customHeight="1">
      <c r="B65" s="170"/>
      <c r="C65" s="171"/>
      <c r="D65" s="172" t="s">
        <v>215</v>
      </c>
      <c r="E65" s="173"/>
      <c r="F65" s="173"/>
      <c r="G65" s="173"/>
      <c r="H65" s="173"/>
      <c r="I65" s="174"/>
      <c r="J65" s="175">
        <f>J182</f>
        <v>0</v>
      </c>
      <c r="K65" s="171"/>
      <c r="L65" s="176"/>
    </row>
    <row r="66" s="8" customFormat="1" ht="19.92" customHeight="1">
      <c r="B66" s="170"/>
      <c r="C66" s="171"/>
      <c r="D66" s="172" t="s">
        <v>90</v>
      </c>
      <c r="E66" s="173"/>
      <c r="F66" s="173"/>
      <c r="G66" s="173"/>
      <c r="H66" s="173"/>
      <c r="I66" s="174"/>
      <c r="J66" s="175">
        <f>J186</f>
        <v>0</v>
      </c>
      <c r="K66" s="171"/>
      <c r="L66" s="176"/>
    </row>
    <row r="67" s="8" customFormat="1" ht="19.92" customHeight="1">
      <c r="B67" s="170"/>
      <c r="C67" s="171"/>
      <c r="D67" s="172" t="s">
        <v>216</v>
      </c>
      <c r="E67" s="173"/>
      <c r="F67" s="173"/>
      <c r="G67" s="173"/>
      <c r="H67" s="173"/>
      <c r="I67" s="174"/>
      <c r="J67" s="175">
        <f>J371</f>
        <v>0</v>
      </c>
      <c r="K67" s="171"/>
      <c r="L67" s="176"/>
    </row>
    <row r="68" s="8" customFormat="1" ht="19.92" customHeight="1">
      <c r="B68" s="170"/>
      <c r="C68" s="171"/>
      <c r="D68" s="172" t="s">
        <v>217</v>
      </c>
      <c r="E68" s="173"/>
      <c r="F68" s="173"/>
      <c r="G68" s="173"/>
      <c r="H68" s="173"/>
      <c r="I68" s="174"/>
      <c r="J68" s="175">
        <f>J381</f>
        <v>0</v>
      </c>
      <c r="K68" s="171"/>
      <c r="L68" s="176"/>
    </row>
    <row r="69" s="7" customFormat="1" ht="24.96" customHeight="1">
      <c r="B69" s="163"/>
      <c r="C69" s="164"/>
      <c r="D69" s="165" t="s">
        <v>218</v>
      </c>
      <c r="E69" s="166"/>
      <c r="F69" s="166"/>
      <c r="G69" s="166"/>
      <c r="H69" s="166"/>
      <c r="I69" s="167"/>
      <c r="J69" s="168">
        <f>J383</f>
        <v>0</v>
      </c>
      <c r="K69" s="164"/>
      <c r="L69" s="169"/>
    </row>
    <row r="70" s="8" customFormat="1" ht="19.92" customHeight="1">
      <c r="B70" s="170"/>
      <c r="C70" s="171"/>
      <c r="D70" s="172" t="s">
        <v>219</v>
      </c>
      <c r="E70" s="173"/>
      <c r="F70" s="173"/>
      <c r="G70" s="173"/>
      <c r="H70" s="173"/>
      <c r="I70" s="174"/>
      <c r="J70" s="175">
        <f>J384</f>
        <v>0</v>
      </c>
      <c r="K70" s="171"/>
      <c r="L70" s="176"/>
    </row>
    <row r="71" s="8" customFormat="1" ht="19.92" customHeight="1">
      <c r="B71" s="170"/>
      <c r="C71" s="171"/>
      <c r="D71" s="172" t="s">
        <v>220</v>
      </c>
      <c r="E71" s="173"/>
      <c r="F71" s="173"/>
      <c r="G71" s="173"/>
      <c r="H71" s="173"/>
      <c r="I71" s="174"/>
      <c r="J71" s="175">
        <f>J404</f>
        <v>0</v>
      </c>
      <c r="K71" s="171"/>
      <c r="L71" s="176"/>
    </row>
    <row r="72" s="8" customFormat="1" ht="19.92" customHeight="1">
      <c r="B72" s="170"/>
      <c r="C72" s="171"/>
      <c r="D72" s="172" t="s">
        <v>221</v>
      </c>
      <c r="E72" s="173"/>
      <c r="F72" s="173"/>
      <c r="G72" s="173"/>
      <c r="H72" s="173"/>
      <c r="I72" s="174"/>
      <c r="J72" s="175">
        <f>J420</f>
        <v>0</v>
      </c>
      <c r="K72" s="171"/>
      <c r="L72" s="176"/>
    </row>
    <row r="73" s="1" customFormat="1" ht="21.84" customHeight="1">
      <c r="B73" s="36"/>
      <c r="C73" s="37"/>
      <c r="D73" s="37"/>
      <c r="E73" s="37"/>
      <c r="F73" s="37"/>
      <c r="G73" s="37"/>
      <c r="H73" s="37"/>
      <c r="I73" s="129"/>
      <c r="J73" s="37"/>
      <c r="K73" s="37"/>
      <c r="L73" s="41"/>
    </row>
    <row r="74" s="1" customFormat="1" ht="6.96" customHeight="1">
      <c r="B74" s="55"/>
      <c r="C74" s="56"/>
      <c r="D74" s="56"/>
      <c r="E74" s="56"/>
      <c r="F74" s="56"/>
      <c r="G74" s="56"/>
      <c r="H74" s="56"/>
      <c r="I74" s="153"/>
      <c r="J74" s="56"/>
      <c r="K74" s="56"/>
      <c r="L74" s="41"/>
    </row>
    <row r="78" s="1" customFormat="1" ht="6.96" customHeight="1">
      <c r="B78" s="57"/>
      <c r="C78" s="58"/>
      <c r="D78" s="58"/>
      <c r="E78" s="58"/>
      <c r="F78" s="58"/>
      <c r="G78" s="58"/>
      <c r="H78" s="58"/>
      <c r="I78" s="156"/>
      <c r="J78" s="58"/>
      <c r="K78" s="58"/>
      <c r="L78" s="41"/>
    </row>
    <row r="79" s="1" customFormat="1" ht="24.96" customHeight="1">
      <c r="B79" s="36"/>
      <c r="C79" s="21" t="s">
        <v>97</v>
      </c>
      <c r="D79" s="37"/>
      <c r="E79" s="37"/>
      <c r="F79" s="37"/>
      <c r="G79" s="37"/>
      <c r="H79" s="37"/>
      <c r="I79" s="129"/>
      <c r="J79" s="37"/>
      <c r="K79" s="37"/>
      <c r="L79" s="41"/>
    </row>
    <row r="80" s="1" customFormat="1" ht="6.96" customHeight="1">
      <c r="B80" s="36"/>
      <c r="C80" s="37"/>
      <c r="D80" s="37"/>
      <c r="E80" s="37"/>
      <c r="F80" s="37"/>
      <c r="G80" s="37"/>
      <c r="H80" s="37"/>
      <c r="I80" s="129"/>
      <c r="J80" s="37"/>
      <c r="K80" s="37"/>
      <c r="L80" s="41"/>
    </row>
    <row r="81" s="1" customFormat="1" ht="12" customHeight="1">
      <c r="B81" s="36"/>
      <c r="C81" s="30" t="s">
        <v>16</v>
      </c>
      <c r="D81" s="37"/>
      <c r="E81" s="37"/>
      <c r="F81" s="37"/>
      <c r="G81" s="37"/>
      <c r="H81" s="37"/>
      <c r="I81" s="129"/>
      <c r="J81" s="37"/>
      <c r="K81" s="37"/>
      <c r="L81" s="41"/>
    </row>
    <row r="82" s="1" customFormat="1" ht="16.5" customHeight="1">
      <c r="B82" s="36"/>
      <c r="C82" s="37"/>
      <c r="D82" s="37"/>
      <c r="E82" s="157" t="str">
        <f>E7</f>
        <v>VD Jevišovice, koruna hráze, oprava</v>
      </c>
      <c r="F82" s="30"/>
      <c r="G82" s="30"/>
      <c r="H82" s="30"/>
      <c r="I82" s="129"/>
      <c r="J82" s="37"/>
      <c r="K82" s="37"/>
      <c r="L82" s="41"/>
    </row>
    <row r="83" s="1" customFormat="1" ht="12" customHeight="1">
      <c r="B83" s="36"/>
      <c r="C83" s="30" t="s">
        <v>82</v>
      </c>
      <c r="D83" s="37"/>
      <c r="E83" s="37"/>
      <c r="F83" s="37"/>
      <c r="G83" s="37"/>
      <c r="H83" s="37"/>
      <c r="I83" s="129"/>
      <c r="J83" s="37"/>
      <c r="K83" s="37"/>
      <c r="L83" s="41"/>
    </row>
    <row r="84" s="1" customFormat="1" ht="16.5" customHeight="1">
      <c r="B84" s="36"/>
      <c r="C84" s="37"/>
      <c r="D84" s="37"/>
      <c r="E84" s="62" t="str">
        <f>E9</f>
        <v>SO-01 - Oprava koruny hráze</v>
      </c>
      <c r="F84" s="37"/>
      <c r="G84" s="37"/>
      <c r="H84" s="37"/>
      <c r="I84" s="129"/>
      <c r="J84" s="37"/>
      <c r="K84" s="37"/>
      <c r="L84" s="41"/>
    </row>
    <row r="85" s="1" customFormat="1" ht="6.96" customHeight="1">
      <c r="B85" s="36"/>
      <c r="C85" s="37"/>
      <c r="D85" s="37"/>
      <c r="E85" s="37"/>
      <c r="F85" s="37"/>
      <c r="G85" s="37"/>
      <c r="H85" s="37"/>
      <c r="I85" s="129"/>
      <c r="J85" s="37"/>
      <c r="K85" s="37"/>
      <c r="L85" s="41"/>
    </row>
    <row r="86" s="1" customFormat="1" ht="12" customHeight="1">
      <c r="B86" s="36"/>
      <c r="C86" s="30" t="s">
        <v>20</v>
      </c>
      <c r="D86" s="37"/>
      <c r="E86" s="37"/>
      <c r="F86" s="25" t="str">
        <f>F12</f>
        <v xml:space="preserve"> </v>
      </c>
      <c r="G86" s="37"/>
      <c r="H86" s="37"/>
      <c r="I86" s="131" t="s">
        <v>22</v>
      </c>
      <c r="J86" s="65" t="str">
        <f>IF(J12="","",J12)</f>
        <v>24. 6. 2019</v>
      </c>
      <c r="K86" s="37"/>
      <c r="L86" s="41"/>
    </row>
    <row r="87" s="1" customFormat="1" ht="6.96" customHeight="1">
      <c r="B87" s="36"/>
      <c r="C87" s="37"/>
      <c r="D87" s="37"/>
      <c r="E87" s="37"/>
      <c r="F87" s="37"/>
      <c r="G87" s="37"/>
      <c r="H87" s="37"/>
      <c r="I87" s="129"/>
      <c r="J87" s="37"/>
      <c r="K87" s="37"/>
      <c r="L87" s="41"/>
    </row>
    <row r="88" s="1" customFormat="1" ht="13.65" customHeight="1">
      <c r="B88" s="36"/>
      <c r="C88" s="30" t="s">
        <v>24</v>
      </c>
      <c r="D88" s="37"/>
      <c r="E88" s="37"/>
      <c r="F88" s="25" t="str">
        <f>E15</f>
        <v xml:space="preserve"> </v>
      </c>
      <c r="G88" s="37"/>
      <c r="H88" s="37"/>
      <c r="I88" s="131" t="s">
        <v>29</v>
      </c>
      <c r="J88" s="34" t="str">
        <f>E21</f>
        <v xml:space="preserve"> </v>
      </c>
      <c r="K88" s="37"/>
      <c r="L88" s="41"/>
    </row>
    <row r="89" s="1" customFormat="1" ht="13.65" customHeight="1">
      <c r="B89" s="36"/>
      <c r="C89" s="30" t="s">
        <v>27</v>
      </c>
      <c r="D89" s="37"/>
      <c r="E89" s="37"/>
      <c r="F89" s="25" t="str">
        <f>IF(E18="","",E18)</f>
        <v>Vyplň údaj</v>
      </c>
      <c r="G89" s="37"/>
      <c r="H89" s="37"/>
      <c r="I89" s="131" t="s">
        <v>31</v>
      </c>
      <c r="J89" s="34" t="str">
        <f>E24</f>
        <v xml:space="preserve"> </v>
      </c>
      <c r="K89" s="37"/>
      <c r="L89" s="41"/>
    </row>
    <row r="90" s="1" customFormat="1" ht="10.32" customHeight="1">
      <c r="B90" s="36"/>
      <c r="C90" s="37"/>
      <c r="D90" s="37"/>
      <c r="E90" s="37"/>
      <c r="F90" s="37"/>
      <c r="G90" s="37"/>
      <c r="H90" s="37"/>
      <c r="I90" s="129"/>
      <c r="J90" s="37"/>
      <c r="K90" s="37"/>
      <c r="L90" s="41"/>
    </row>
    <row r="91" s="9" customFormat="1" ht="29.28" customHeight="1">
      <c r="B91" s="177"/>
      <c r="C91" s="178" t="s">
        <v>98</v>
      </c>
      <c r="D91" s="179" t="s">
        <v>52</v>
      </c>
      <c r="E91" s="179" t="s">
        <v>48</v>
      </c>
      <c r="F91" s="179" t="s">
        <v>49</v>
      </c>
      <c r="G91" s="179" t="s">
        <v>99</v>
      </c>
      <c r="H91" s="179" t="s">
        <v>100</v>
      </c>
      <c r="I91" s="180" t="s">
        <v>101</v>
      </c>
      <c r="J91" s="179" t="s">
        <v>86</v>
      </c>
      <c r="K91" s="181" t="s">
        <v>102</v>
      </c>
      <c r="L91" s="182"/>
      <c r="M91" s="86" t="s">
        <v>1</v>
      </c>
      <c r="N91" s="87" t="s">
        <v>37</v>
      </c>
      <c r="O91" s="87" t="s">
        <v>103</v>
      </c>
      <c r="P91" s="87" t="s">
        <v>104</v>
      </c>
      <c r="Q91" s="87" t="s">
        <v>105</v>
      </c>
      <c r="R91" s="87" t="s">
        <v>106</v>
      </c>
      <c r="S91" s="87" t="s">
        <v>107</v>
      </c>
      <c r="T91" s="88" t="s">
        <v>108</v>
      </c>
    </row>
    <row r="92" s="1" customFormat="1" ht="22.8" customHeight="1">
      <c r="B92" s="36"/>
      <c r="C92" s="93" t="s">
        <v>109</v>
      </c>
      <c r="D92" s="37"/>
      <c r="E92" s="37"/>
      <c r="F92" s="37"/>
      <c r="G92" s="37"/>
      <c r="H92" s="37"/>
      <c r="I92" s="129"/>
      <c r="J92" s="183">
        <f>BK92</f>
        <v>0</v>
      </c>
      <c r="K92" s="37"/>
      <c r="L92" s="41"/>
      <c r="M92" s="89"/>
      <c r="N92" s="90"/>
      <c r="O92" s="90"/>
      <c r="P92" s="184">
        <f>P93+P383</f>
        <v>0</v>
      </c>
      <c r="Q92" s="90"/>
      <c r="R92" s="184">
        <f>R93+R383</f>
        <v>170.15654340999998</v>
      </c>
      <c r="S92" s="90"/>
      <c r="T92" s="185">
        <f>T93+T383</f>
        <v>130.55603200000002</v>
      </c>
      <c r="AT92" s="15" t="s">
        <v>66</v>
      </c>
      <c r="AU92" s="15" t="s">
        <v>88</v>
      </c>
      <c r="BK92" s="186">
        <f>BK93+BK383</f>
        <v>0</v>
      </c>
    </row>
    <row r="93" s="10" customFormat="1" ht="25.92" customHeight="1">
      <c r="B93" s="187"/>
      <c r="C93" s="188"/>
      <c r="D93" s="189" t="s">
        <v>66</v>
      </c>
      <c r="E93" s="190" t="s">
        <v>110</v>
      </c>
      <c r="F93" s="190" t="s">
        <v>111</v>
      </c>
      <c r="G93" s="188"/>
      <c r="H93" s="188"/>
      <c r="I93" s="191"/>
      <c r="J93" s="192">
        <f>BK93</f>
        <v>0</v>
      </c>
      <c r="K93" s="188"/>
      <c r="L93" s="193"/>
      <c r="M93" s="194"/>
      <c r="N93" s="195"/>
      <c r="O93" s="195"/>
      <c r="P93" s="196">
        <f>P94+P135+P146+P178+P182+P186+P371+P381</f>
        <v>0</v>
      </c>
      <c r="Q93" s="195"/>
      <c r="R93" s="196">
        <f>R94+R135+R146+R178+R182+R186+R371+R381</f>
        <v>168.29666940999999</v>
      </c>
      <c r="S93" s="195"/>
      <c r="T93" s="197">
        <f>T94+T135+T146+T178+T182+T186+T371+T381</f>
        <v>130.55603200000002</v>
      </c>
      <c r="AR93" s="198" t="s">
        <v>75</v>
      </c>
      <c r="AT93" s="199" t="s">
        <v>66</v>
      </c>
      <c r="AU93" s="199" t="s">
        <v>67</v>
      </c>
      <c r="AY93" s="198" t="s">
        <v>112</v>
      </c>
      <c r="BK93" s="200">
        <f>BK94+BK135+BK146+BK178+BK182+BK186+BK371+BK381</f>
        <v>0</v>
      </c>
    </row>
    <row r="94" s="10" customFormat="1" ht="22.8" customHeight="1">
      <c r="B94" s="187"/>
      <c r="C94" s="188"/>
      <c r="D94" s="189" t="s">
        <v>66</v>
      </c>
      <c r="E94" s="201" t="s">
        <v>75</v>
      </c>
      <c r="F94" s="201" t="s">
        <v>222</v>
      </c>
      <c r="G94" s="188"/>
      <c r="H94" s="188"/>
      <c r="I94" s="191"/>
      <c r="J94" s="202">
        <f>BK94</f>
        <v>0</v>
      </c>
      <c r="K94" s="188"/>
      <c r="L94" s="193"/>
      <c r="M94" s="194"/>
      <c r="N94" s="195"/>
      <c r="O94" s="195"/>
      <c r="P94" s="196">
        <f>SUM(P95:P134)</f>
        <v>0</v>
      </c>
      <c r="Q94" s="195"/>
      <c r="R94" s="196">
        <f>SUM(R95:R134)</f>
        <v>0.000638</v>
      </c>
      <c r="S94" s="195"/>
      <c r="T94" s="197">
        <f>SUM(T95:T134)</f>
        <v>64.810085999999998</v>
      </c>
      <c r="AR94" s="198" t="s">
        <v>75</v>
      </c>
      <c r="AT94" s="199" t="s">
        <v>66</v>
      </c>
      <c r="AU94" s="199" t="s">
        <v>75</v>
      </c>
      <c r="AY94" s="198" t="s">
        <v>112</v>
      </c>
      <c r="BK94" s="200">
        <f>SUM(BK95:BK134)</f>
        <v>0</v>
      </c>
    </row>
    <row r="95" s="1" customFormat="1" ht="22.5" customHeight="1">
      <c r="B95" s="36"/>
      <c r="C95" s="203" t="s">
        <v>75</v>
      </c>
      <c r="D95" s="203" t="s">
        <v>115</v>
      </c>
      <c r="E95" s="204" t="s">
        <v>223</v>
      </c>
      <c r="F95" s="205" t="s">
        <v>224</v>
      </c>
      <c r="G95" s="206" t="s">
        <v>202</v>
      </c>
      <c r="H95" s="207">
        <v>191.77799999999999</v>
      </c>
      <c r="I95" s="208"/>
      <c r="J95" s="209">
        <f>ROUND(I95*H95,2)</f>
        <v>0</v>
      </c>
      <c r="K95" s="205" t="s">
        <v>119</v>
      </c>
      <c r="L95" s="41"/>
      <c r="M95" s="210" t="s">
        <v>1</v>
      </c>
      <c r="N95" s="211" t="s">
        <v>38</v>
      </c>
      <c r="O95" s="77"/>
      <c r="P95" s="212">
        <f>O95*H95</f>
        <v>0</v>
      </c>
      <c r="Q95" s="212">
        <v>0</v>
      </c>
      <c r="R95" s="212">
        <f>Q95*H95</f>
        <v>0</v>
      </c>
      <c r="S95" s="212">
        <v>0.23999999999999999</v>
      </c>
      <c r="T95" s="213">
        <f>S95*H95</f>
        <v>46.026719999999997</v>
      </c>
      <c r="AR95" s="15" t="s">
        <v>120</v>
      </c>
      <c r="AT95" s="15" t="s">
        <v>115</v>
      </c>
      <c r="AU95" s="15" t="s">
        <v>77</v>
      </c>
      <c r="AY95" s="15" t="s">
        <v>112</v>
      </c>
      <c r="BE95" s="214">
        <f>IF(N95="základní",J95,0)</f>
        <v>0</v>
      </c>
      <c r="BF95" s="214">
        <f>IF(N95="snížená",J95,0)</f>
        <v>0</v>
      </c>
      <c r="BG95" s="214">
        <f>IF(N95="zákl. přenesená",J95,0)</f>
        <v>0</v>
      </c>
      <c r="BH95" s="214">
        <f>IF(N95="sníž. přenesená",J95,0)</f>
        <v>0</v>
      </c>
      <c r="BI95" s="214">
        <f>IF(N95="nulová",J95,0)</f>
        <v>0</v>
      </c>
      <c r="BJ95" s="15" t="s">
        <v>75</v>
      </c>
      <c r="BK95" s="214">
        <f>ROUND(I95*H95,2)</f>
        <v>0</v>
      </c>
      <c r="BL95" s="15" t="s">
        <v>120</v>
      </c>
      <c r="BM95" s="15" t="s">
        <v>225</v>
      </c>
    </row>
    <row r="96" s="11" customFormat="1">
      <c r="B96" s="215"/>
      <c r="C96" s="216"/>
      <c r="D96" s="217" t="s">
        <v>122</v>
      </c>
      <c r="E96" s="218" t="s">
        <v>1</v>
      </c>
      <c r="F96" s="219" t="s">
        <v>226</v>
      </c>
      <c r="G96" s="216"/>
      <c r="H96" s="218" t="s">
        <v>1</v>
      </c>
      <c r="I96" s="220"/>
      <c r="J96" s="216"/>
      <c r="K96" s="216"/>
      <c r="L96" s="221"/>
      <c r="M96" s="222"/>
      <c r="N96" s="223"/>
      <c r="O96" s="223"/>
      <c r="P96" s="223"/>
      <c r="Q96" s="223"/>
      <c r="R96" s="223"/>
      <c r="S96" s="223"/>
      <c r="T96" s="224"/>
      <c r="AT96" s="225" t="s">
        <v>122</v>
      </c>
      <c r="AU96" s="225" t="s">
        <v>77</v>
      </c>
      <c r="AV96" s="11" t="s">
        <v>75</v>
      </c>
      <c r="AW96" s="11" t="s">
        <v>30</v>
      </c>
      <c r="AX96" s="11" t="s">
        <v>67</v>
      </c>
      <c r="AY96" s="225" t="s">
        <v>112</v>
      </c>
    </row>
    <row r="97" s="12" customFormat="1">
      <c r="B97" s="226"/>
      <c r="C97" s="227"/>
      <c r="D97" s="217" t="s">
        <v>122</v>
      </c>
      <c r="E97" s="228" t="s">
        <v>1</v>
      </c>
      <c r="F97" s="229" t="s">
        <v>227</v>
      </c>
      <c r="G97" s="227"/>
      <c r="H97" s="230">
        <v>191.77799999999999</v>
      </c>
      <c r="I97" s="231"/>
      <c r="J97" s="227"/>
      <c r="K97" s="227"/>
      <c r="L97" s="232"/>
      <c r="M97" s="233"/>
      <c r="N97" s="234"/>
      <c r="O97" s="234"/>
      <c r="P97" s="234"/>
      <c r="Q97" s="234"/>
      <c r="R97" s="234"/>
      <c r="S97" s="234"/>
      <c r="T97" s="235"/>
      <c r="AT97" s="236" t="s">
        <v>122</v>
      </c>
      <c r="AU97" s="236" t="s">
        <v>77</v>
      </c>
      <c r="AV97" s="12" t="s">
        <v>77</v>
      </c>
      <c r="AW97" s="12" t="s">
        <v>30</v>
      </c>
      <c r="AX97" s="12" t="s">
        <v>75</v>
      </c>
      <c r="AY97" s="236" t="s">
        <v>112</v>
      </c>
    </row>
    <row r="98" s="1" customFormat="1" ht="22.5" customHeight="1">
      <c r="B98" s="36"/>
      <c r="C98" s="203" t="s">
        <v>77</v>
      </c>
      <c r="D98" s="203" t="s">
        <v>115</v>
      </c>
      <c r="E98" s="204" t="s">
        <v>228</v>
      </c>
      <c r="F98" s="205" t="s">
        <v>229</v>
      </c>
      <c r="G98" s="206" t="s">
        <v>202</v>
      </c>
      <c r="H98" s="207">
        <v>191.667</v>
      </c>
      <c r="I98" s="208"/>
      <c r="J98" s="209">
        <f>ROUND(I98*H98,2)</f>
        <v>0</v>
      </c>
      <c r="K98" s="205" t="s">
        <v>119</v>
      </c>
      <c r="L98" s="41"/>
      <c r="M98" s="210" t="s">
        <v>1</v>
      </c>
      <c r="N98" s="211" t="s">
        <v>38</v>
      </c>
      <c r="O98" s="77"/>
      <c r="P98" s="212">
        <f>O98*H98</f>
        <v>0</v>
      </c>
      <c r="Q98" s="212">
        <v>0</v>
      </c>
      <c r="R98" s="212">
        <f>Q98*H98</f>
        <v>0</v>
      </c>
      <c r="S98" s="212">
        <v>0.098000000000000004</v>
      </c>
      <c r="T98" s="213">
        <f>S98*H98</f>
        <v>18.783366000000001</v>
      </c>
      <c r="AR98" s="15" t="s">
        <v>120</v>
      </c>
      <c r="AT98" s="15" t="s">
        <v>115</v>
      </c>
      <c r="AU98" s="15" t="s">
        <v>77</v>
      </c>
      <c r="AY98" s="15" t="s">
        <v>112</v>
      </c>
      <c r="BE98" s="214">
        <f>IF(N98="základní",J98,0)</f>
        <v>0</v>
      </c>
      <c r="BF98" s="214">
        <f>IF(N98="snížená",J98,0)</f>
        <v>0</v>
      </c>
      <c r="BG98" s="214">
        <f>IF(N98="zákl. přenesená",J98,0)</f>
        <v>0</v>
      </c>
      <c r="BH98" s="214">
        <f>IF(N98="sníž. přenesená",J98,0)</f>
        <v>0</v>
      </c>
      <c r="BI98" s="214">
        <f>IF(N98="nulová",J98,0)</f>
        <v>0</v>
      </c>
      <c r="BJ98" s="15" t="s">
        <v>75</v>
      </c>
      <c r="BK98" s="214">
        <f>ROUND(I98*H98,2)</f>
        <v>0</v>
      </c>
      <c r="BL98" s="15" t="s">
        <v>120</v>
      </c>
      <c r="BM98" s="15" t="s">
        <v>230</v>
      </c>
    </row>
    <row r="99" s="11" customFormat="1">
      <c r="B99" s="215"/>
      <c r="C99" s="216"/>
      <c r="D99" s="217" t="s">
        <v>122</v>
      </c>
      <c r="E99" s="218" t="s">
        <v>1</v>
      </c>
      <c r="F99" s="219" t="s">
        <v>226</v>
      </c>
      <c r="G99" s="216"/>
      <c r="H99" s="218" t="s">
        <v>1</v>
      </c>
      <c r="I99" s="220"/>
      <c r="J99" s="216"/>
      <c r="K99" s="216"/>
      <c r="L99" s="221"/>
      <c r="M99" s="222"/>
      <c r="N99" s="223"/>
      <c r="O99" s="223"/>
      <c r="P99" s="223"/>
      <c r="Q99" s="223"/>
      <c r="R99" s="223"/>
      <c r="S99" s="223"/>
      <c r="T99" s="224"/>
      <c r="AT99" s="225" t="s">
        <v>122</v>
      </c>
      <c r="AU99" s="225" t="s">
        <v>77</v>
      </c>
      <c r="AV99" s="11" t="s">
        <v>75</v>
      </c>
      <c r="AW99" s="11" t="s">
        <v>30</v>
      </c>
      <c r="AX99" s="11" t="s">
        <v>67</v>
      </c>
      <c r="AY99" s="225" t="s">
        <v>112</v>
      </c>
    </row>
    <row r="100" s="12" customFormat="1">
      <c r="B100" s="226"/>
      <c r="C100" s="227"/>
      <c r="D100" s="217" t="s">
        <v>122</v>
      </c>
      <c r="E100" s="228" t="s">
        <v>1</v>
      </c>
      <c r="F100" s="229" t="s">
        <v>231</v>
      </c>
      <c r="G100" s="227"/>
      <c r="H100" s="230">
        <v>191.667</v>
      </c>
      <c r="I100" s="231"/>
      <c r="J100" s="227"/>
      <c r="K100" s="227"/>
      <c r="L100" s="232"/>
      <c r="M100" s="233"/>
      <c r="N100" s="234"/>
      <c r="O100" s="234"/>
      <c r="P100" s="234"/>
      <c r="Q100" s="234"/>
      <c r="R100" s="234"/>
      <c r="S100" s="234"/>
      <c r="T100" s="235"/>
      <c r="AT100" s="236" t="s">
        <v>122</v>
      </c>
      <c r="AU100" s="236" t="s">
        <v>77</v>
      </c>
      <c r="AV100" s="12" t="s">
        <v>77</v>
      </c>
      <c r="AW100" s="12" t="s">
        <v>30</v>
      </c>
      <c r="AX100" s="12" t="s">
        <v>75</v>
      </c>
      <c r="AY100" s="236" t="s">
        <v>112</v>
      </c>
    </row>
    <row r="101" s="1" customFormat="1" ht="22.5" customHeight="1">
      <c r="B101" s="36"/>
      <c r="C101" s="203" t="s">
        <v>132</v>
      </c>
      <c r="D101" s="203" t="s">
        <v>115</v>
      </c>
      <c r="E101" s="204" t="s">
        <v>232</v>
      </c>
      <c r="F101" s="205" t="s">
        <v>233</v>
      </c>
      <c r="G101" s="206" t="s">
        <v>234</v>
      </c>
      <c r="H101" s="207">
        <v>0.71999999999999997</v>
      </c>
      <c r="I101" s="208"/>
      <c r="J101" s="209">
        <f>ROUND(I101*H101,2)</f>
        <v>0</v>
      </c>
      <c r="K101" s="205" t="s">
        <v>119</v>
      </c>
      <c r="L101" s="41"/>
      <c r="M101" s="210" t="s">
        <v>1</v>
      </c>
      <c r="N101" s="211" t="s">
        <v>38</v>
      </c>
      <c r="O101" s="77"/>
      <c r="P101" s="212">
        <f>O101*H101</f>
        <v>0</v>
      </c>
      <c r="Q101" s="212">
        <v>0</v>
      </c>
      <c r="R101" s="212">
        <f>Q101*H101</f>
        <v>0</v>
      </c>
      <c r="S101" s="212">
        <v>0</v>
      </c>
      <c r="T101" s="213">
        <f>S101*H101</f>
        <v>0</v>
      </c>
      <c r="AR101" s="15" t="s">
        <v>120</v>
      </c>
      <c r="AT101" s="15" t="s">
        <v>115</v>
      </c>
      <c r="AU101" s="15" t="s">
        <v>77</v>
      </c>
      <c r="AY101" s="15" t="s">
        <v>112</v>
      </c>
      <c r="BE101" s="214">
        <f>IF(N101="základní",J101,0)</f>
        <v>0</v>
      </c>
      <c r="BF101" s="214">
        <f>IF(N101="snížená",J101,0)</f>
        <v>0</v>
      </c>
      <c r="BG101" s="214">
        <f>IF(N101="zákl. přenesená",J101,0)</f>
        <v>0</v>
      </c>
      <c r="BH101" s="214">
        <f>IF(N101="sníž. přenesená",J101,0)</f>
        <v>0</v>
      </c>
      <c r="BI101" s="214">
        <f>IF(N101="nulová",J101,0)</f>
        <v>0</v>
      </c>
      <c r="BJ101" s="15" t="s">
        <v>75</v>
      </c>
      <c r="BK101" s="214">
        <f>ROUND(I101*H101,2)</f>
        <v>0</v>
      </c>
      <c r="BL101" s="15" t="s">
        <v>120</v>
      </c>
      <c r="BM101" s="15" t="s">
        <v>235</v>
      </c>
    </row>
    <row r="102" s="11" customFormat="1">
      <c r="B102" s="215"/>
      <c r="C102" s="216"/>
      <c r="D102" s="217" t="s">
        <v>122</v>
      </c>
      <c r="E102" s="218" t="s">
        <v>1</v>
      </c>
      <c r="F102" s="219" t="s">
        <v>226</v>
      </c>
      <c r="G102" s="216"/>
      <c r="H102" s="218" t="s">
        <v>1</v>
      </c>
      <c r="I102" s="220"/>
      <c r="J102" s="216"/>
      <c r="K102" s="216"/>
      <c r="L102" s="221"/>
      <c r="M102" s="222"/>
      <c r="N102" s="223"/>
      <c r="O102" s="223"/>
      <c r="P102" s="223"/>
      <c r="Q102" s="223"/>
      <c r="R102" s="223"/>
      <c r="S102" s="223"/>
      <c r="T102" s="224"/>
      <c r="AT102" s="225" t="s">
        <v>122</v>
      </c>
      <c r="AU102" s="225" t="s">
        <v>77</v>
      </c>
      <c r="AV102" s="11" t="s">
        <v>75</v>
      </c>
      <c r="AW102" s="11" t="s">
        <v>30</v>
      </c>
      <c r="AX102" s="11" t="s">
        <v>67</v>
      </c>
      <c r="AY102" s="225" t="s">
        <v>112</v>
      </c>
    </row>
    <row r="103" s="11" customFormat="1">
      <c r="B103" s="215"/>
      <c r="C103" s="216"/>
      <c r="D103" s="217" t="s">
        <v>122</v>
      </c>
      <c r="E103" s="218" t="s">
        <v>1</v>
      </c>
      <c r="F103" s="219" t="s">
        <v>236</v>
      </c>
      <c r="G103" s="216"/>
      <c r="H103" s="218" t="s">
        <v>1</v>
      </c>
      <c r="I103" s="220"/>
      <c r="J103" s="216"/>
      <c r="K103" s="216"/>
      <c r="L103" s="221"/>
      <c r="M103" s="222"/>
      <c r="N103" s="223"/>
      <c r="O103" s="223"/>
      <c r="P103" s="223"/>
      <c r="Q103" s="223"/>
      <c r="R103" s="223"/>
      <c r="S103" s="223"/>
      <c r="T103" s="224"/>
      <c r="AT103" s="225" t="s">
        <v>122</v>
      </c>
      <c r="AU103" s="225" t="s">
        <v>77</v>
      </c>
      <c r="AV103" s="11" t="s">
        <v>75</v>
      </c>
      <c r="AW103" s="11" t="s">
        <v>30</v>
      </c>
      <c r="AX103" s="11" t="s">
        <v>67</v>
      </c>
      <c r="AY103" s="225" t="s">
        <v>112</v>
      </c>
    </row>
    <row r="104" s="12" customFormat="1">
      <c r="B104" s="226"/>
      <c r="C104" s="227"/>
      <c r="D104" s="217" t="s">
        <v>122</v>
      </c>
      <c r="E104" s="228" t="s">
        <v>1</v>
      </c>
      <c r="F104" s="229" t="s">
        <v>237</v>
      </c>
      <c r="G104" s="227"/>
      <c r="H104" s="230">
        <v>0.71999999999999997</v>
      </c>
      <c r="I104" s="231"/>
      <c r="J104" s="227"/>
      <c r="K104" s="227"/>
      <c r="L104" s="232"/>
      <c r="M104" s="233"/>
      <c r="N104" s="234"/>
      <c r="O104" s="234"/>
      <c r="P104" s="234"/>
      <c r="Q104" s="234"/>
      <c r="R104" s="234"/>
      <c r="S104" s="234"/>
      <c r="T104" s="235"/>
      <c r="AT104" s="236" t="s">
        <v>122</v>
      </c>
      <c r="AU104" s="236" t="s">
        <v>77</v>
      </c>
      <c r="AV104" s="12" t="s">
        <v>77</v>
      </c>
      <c r="AW104" s="12" t="s">
        <v>30</v>
      </c>
      <c r="AX104" s="12" t="s">
        <v>75</v>
      </c>
      <c r="AY104" s="236" t="s">
        <v>112</v>
      </c>
    </row>
    <row r="105" s="1" customFormat="1" ht="22.5" customHeight="1">
      <c r="B105" s="36"/>
      <c r="C105" s="203" t="s">
        <v>120</v>
      </c>
      <c r="D105" s="203" t="s">
        <v>115</v>
      </c>
      <c r="E105" s="204" t="s">
        <v>238</v>
      </c>
      <c r="F105" s="205" t="s">
        <v>239</v>
      </c>
      <c r="G105" s="206" t="s">
        <v>234</v>
      </c>
      <c r="H105" s="207">
        <v>6.4800000000000004</v>
      </c>
      <c r="I105" s="208"/>
      <c r="J105" s="209">
        <f>ROUND(I105*H105,2)</f>
        <v>0</v>
      </c>
      <c r="K105" s="205" t="s">
        <v>119</v>
      </c>
      <c r="L105" s="41"/>
      <c r="M105" s="210" t="s">
        <v>1</v>
      </c>
      <c r="N105" s="211" t="s">
        <v>38</v>
      </c>
      <c r="O105" s="77"/>
      <c r="P105" s="212">
        <f>O105*H105</f>
        <v>0</v>
      </c>
      <c r="Q105" s="212">
        <v>0</v>
      </c>
      <c r="R105" s="212">
        <f>Q105*H105</f>
        <v>0</v>
      </c>
      <c r="S105" s="212">
        <v>0</v>
      </c>
      <c r="T105" s="213">
        <f>S105*H105</f>
        <v>0</v>
      </c>
      <c r="AR105" s="15" t="s">
        <v>120</v>
      </c>
      <c r="AT105" s="15" t="s">
        <v>115</v>
      </c>
      <c r="AU105" s="15" t="s">
        <v>77</v>
      </c>
      <c r="AY105" s="15" t="s">
        <v>112</v>
      </c>
      <c r="BE105" s="214">
        <f>IF(N105="základní",J105,0)</f>
        <v>0</v>
      </c>
      <c r="BF105" s="214">
        <f>IF(N105="snížená",J105,0)</f>
        <v>0</v>
      </c>
      <c r="BG105" s="214">
        <f>IF(N105="zákl. přenesená",J105,0)</f>
        <v>0</v>
      </c>
      <c r="BH105" s="214">
        <f>IF(N105="sníž. přenesená",J105,0)</f>
        <v>0</v>
      </c>
      <c r="BI105" s="214">
        <f>IF(N105="nulová",J105,0)</f>
        <v>0</v>
      </c>
      <c r="BJ105" s="15" t="s">
        <v>75</v>
      </c>
      <c r="BK105" s="214">
        <f>ROUND(I105*H105,2)</f>
        <v>0</v>
      </c>
      <c r="BL105" s="15" t="s">
        <v>120</v>
      </c>
      <c r="BM105" s="15" t="s">
        <v>240</v>
      </c>
    </row>
    <row r="106" s="11" customFormat="1">
      <c r="B106" s="215"/>
      <c r="C106" s="216"/>
      <c r="D106" s="217" t="s">
        <v>122</v>
      </c>
      <c r="E106" s="218" t="s">
        <v>1</v>
      </c>
      <c r="F106" s="219" t="s">
        <v>226</v>
      </c>
      <c r="G106" s="216"/>
      <c r="H106" s="218" t="s">
        <v>1</v>
      </c>
      <c r="I106" s="220"/>
      <c r="J106" s="216"/>
      <c r="K106" s="216"/>
      <c r="L106" s="221"/>
      <c r="M106" s="222"/>
      <c r="N106" s="223"/>
      <c r="O106" s="223"/>
      <c r="P106" s="223"/>
      <c r="Q106" s="223"/>
      <c r="R106" s="223"/>
      <c r="S106" s="223"/>
      <c r="T106" s="224"/>
      <c r="AT106" s="225" t="s">
        <v>122</v>
      </c>
      <c r="AU106" s="225" t="s">
        <v>77</v>
      </c>
      <c r="AV106" s="11" t="s">
        <v>75</v>
      </c>
      <c r="AW106" s="11" t="s">
        <v>30</v>
      </c>
      <c r="AX106" s="11" t="s">
        <v>67</v>
      </c>
      <c r="AY106" s="225" t="s">
        <v>112</v>
      </c>
    </row>
    <row r="107" s="12" customFormat="1">
      <c r="B107" s="226"/>
      <c r="C107" s="227"/>
      <c r="D107" s="217" t="s">
        <v>122</v>
      </c>
      <c r="E107" s="228" t="s">
        <v>1</v>
      </c>
      <c r="F107" s="229" t="s">
        <v>241</v>
      </c>
      <c r="G107" s="227"/>
      <c r="H107" s="230">
        <v>6.4800000000000004</v>
      </c>
      <c r="I107" s="231"/>
      <c r="J107" s="227"/>
      <c r="K107" s="227"/>
      <c r="L107" s="232"/>
      <c r="M107" s="233"/>
      <c r="N107" s="234"/>
      <c r="O107" s="234"/>
      <c r="P107" s="234"/>
      <c r="Q107" s="234"/>
      <c r="R107" s="234"/>
      <c r="S107" s="234"/>
      <c r="T107" s="235"/>
      <c r="AT107" s="236" t="s">
        <v>122</v>
      </c>
      <c r="AU107" s="236" t="s">
        <v>77</v>
      </c>
      <c r="AV107" s="12" t="s">
        <v>77</v>
      </c>
      <c r="AW107" s="12" t="s">
        <v>30</v>
      </c>
      <c r="AX107" s="12" t="s">
        <v>75</v>
      </c>
      <c r="AY107" s="236" t="s">
        <v>112</v>
      </c>
    </row>
    <row r="108" s="1" customFormat="1" ht="22.5" customHeight="1">
      <c r="B108" s="36"/>
      <c r="C108" s="203" t="s">
        <v>125</v>
      </c>
      <c r="D108" s="203" t="s">
        <v>115</v>
      </c>
      <c r="E108" s="204" t="s">
        <v>242</v>
      </c>
      <c r="F108" s="205" t="s">
        <v>243</v>
      </c>
      <c r="G108" s="206" t="s">
        <v>234</v>
      </c>
      <c r="H108" s="207">
        <v>6.4800000000000004</v>
      </c>
      <c r="I108" s="208"/>
      <c r="J108" s="209">
        <f>ROUND(I108*H108,2)</f>
        <v>0</v>
      </c>
      <c r="K108" s="205" t="s">
        <v>119</v>
      </c>
      <c r="L108" s="41"/>
      <c r="M108" s="210" t="s">
        <v>1</v>
      </c>
      <c r="N108" s="211" t="s">
        <v>38</v>
      </c>
      <c r="O108" s="77"/>
      <c r="P108" s="212">
        <f>O108*H108</f>
        <v>0</v>
      </c>
      <c r="Q108" s="212">
        <v>0</v>
      </c>
      <c r="R108" s="212">
        <f>Q108*H108</f>
        <v>0</v>
      </c>
      <c r="S108" s="212">
        <v>0</v>
      </c>
      <c r="T108" s="213">
        <f>S108*H108</f>
        <v>0</v>
      </c>
      <c r="AR108" s="15" t="s">
        <v>120</v>
      </c>
      <c r="AT108" s="15" t="s">
        <v>115</v>
      </c>
      <c r="AU108" s="15" t="s">
        <v>77</v>
      </c>
      <c r="AY108" s="15" t="s">
        <v>112</v>
      </c>
      <c r="BE108" s="214">
        <f>IF(N108="základní",J108,0)</f>
        <v>0</v>
      </c>
      <c r="BF108" s="214">
        <f>IF(N108="snížená",J108,0)</f>
        <v>0</v>
      </c>
      <c r="BG108" s="214">
        <f>IF(N108="zákl. přenesená",J108,0)</f>
        <v>0</v>
      </c>
      <c r="BH108" s="214">
        <f>IF(N108="sníž. přenesená",J108,0)</f>
        <v>0</v>
      </c>
      <c r="BI108" s="214">
        <f>IF(N108="nulová",J108,0)</f>
        <v>0</v>
      </c>
      <c r="BJ108" s="15" t="s">
        <v>75</v>
      </c>
      <c r="BK108" s="214">
        <f>ROUND(I108*H108,2)</f>
        <v>0</v>
      </c>
      <c r="BL108" s="15" t="s">
        <v>120</v>
      </c>
      <c r="BM108" s="15" t="s">
        <v>244</v>
      </c>
    </row>
    <row r="109" s="11" customFormat="1">
      <c r="B109" s="215"/>
      <c r="C109" s="216"/>
      <c r="D109" s="217" t="s">
        <v>122</v>
      </c>
      <c r="E109" s="218" t="s">
        <v>1</v>
      </c>
      <c r="F109" s="219" t="s">
        <v>226</v>
      </c>
      <c r="G109" s="216"/>
      <c r="H109" s="218" t="s">
        <v>1</v>
      </c>
      <c r="I109" s="220"/>
      <c r="J109" s="216"/>
      <c r="K109" s="216"/>
      <c r="L109" s="221"/>
      <c r="M109" s="222"/>
      <c r="N109" s="223"/>
      <c r="O109" s="223"/>
      <c r="P109" s="223"/>
      <c r="Q109" s="223"/>
      <c r="R109" s="223"/>
      <c r="S109" s="223"/>
      <c r="T109" s="224"/>
      <c r="AT109" s="225" t="s">
        <v>122</v>
      </c>
      <c r="AU109" s="225" t="s">
        <v>77</v>
      </c>
      <c r="AV109" s="11" t="s">
        <v>75</v>
      </c>
      <c r="AW109" s="11" t="s">
        <v>30</v>
      </c>
      <c r="AX109" s="11" t="s">
        <v>67</v>
      </c>
      <c r="AY109" s="225" t="s">
        <v>112</v>
      </c>
    </row>
    <row r="110" s="12" customFormat="1">
      <c r="B110" s="226"/>
      <c r="C110" s="227"/>
      <c r="D110" s="217" t="s">
        <v>122</v>
      </c>
      <c r="E110" s="228" t="s">
        <v>1</v>
      </c>
      <c r="F110" s="229" t="s">
        <v>241</v>
      </c>
      <c r="G110" s="227"/>
      <c r="H110" s="230">
        <v>6.4800000000000004</v>
      </c>
      <c r="I110" s="231"/>
      <c r="J110" s="227"/>
      <c r="K110" s="227"/>
      <c r="L110" s="232"/>
      <c r="M110" s="233"/>
      <c r="N110" s="234"/>
      <c r="O110" s="234"/>
      <c r="P110" s="234"/>
      <c r="Q110" s="234"/>
      <c r="R110" s="234"/>
      <c r="S110" s="234"/>
      <c r="T110" s="235"/>
      <c r="AT110" s="236" t="s">
        <v>122</v>
      </c>
      <c r="AU110" s="236" t="s">
        <v>77</v>
      </c>
      <c r="AV110" s="12" t="s">
        <v>77</v>
      </c>
      <c r="AW110" s="12" t="s">
        <v>30</v>
      </c>
      <c r="AX110" s="12" t="s">
        <v>75</v>
      </c>
      <c r="AY110" s="236" t="s">
        <v>112</v>
      </c>
    </row>
    <row r="111" s="1" customFormat="1" ht="22.5" customHeight="1">
      <c r="B111" s="36"/>
      <c r="C111" s="203" t="s">
        <v>144</v>
      </c>
      <c r="D111" s="203" t="s">
        <v>115</v>
      </c>
      <c r="E111" s="204" t="s">
        <v>245</v>
      </c>
      <c r="F111" s="205" t="s">
        <v>246</v>
      </c>
      <c r="G111" s="206" t="s">
        <v>234</v>
      </c>
      <c r="H111" s="207">
        <v>1.3899999999999999</v>
      </c>
      <c r="I111" s="208"/>
      <c r="J111" s="209">
        <f>ROUND(I111*H111,2)</f>
        <v>0</v>
      </c>
      <c r="K111" s="205" t="s">
        <v>119</v>
      </c>
      <c r="L111" s="41"/>
      <c r="M111" s="210" t="s">
        <v>1</v>
      </c>
      <c r="N111" s="211" t="s">
        <v>38</v>
      </c>
      <c r="O111" s="77"/>
      <c r="P111" s="212">
        <f>O111*H111</f>
        <v>0</v>
      </c>
      <c r="Q111" s="212">
        <v>0</v>
      </c>
      <c r="R111" s="212">
        <f>Q111*H111</f>
        <v>0</v>
      </c>
      <c r="S111" s="212">
        <v>0</v>
      </c>
      <c r="T111" s="213">
        <f>S111*H111</f>
        <v>0</v>
      </c>
      <c r="AR111" s="15" t="s">
        <v>120</v>
      </c>
      <c r="AT111" s="15" t="s">
        <v>115</v>
      </c>
      <c r="AU111" s="15" t="s">
        <v>77</v>
      </c>
      <c r="AY111" s="15" t="s">
        <v>112</v>
      </c>
      <c r="BE111" s="214">
        <f>IF(N111="základní",J111,0)</f>
        <v>0</v>
      </c>
      <c r="BF111" s="214">
        <f>IF(N111="snížená",J111,0)</f>
        <v>0</v>
      </c>
      <c r="BG111" s="214">
        <f>IF(N111="zákl. přenesená",J111,0)</f>
        <v>0</v>
      </c>
      <c r="BH111" s="214">
        <f>IF(N111="sníž. přenesená",J111,0)</f>
        <v>0</v>
      </c>
      <c r="BI111" s="214">
        <f>IF(N111="nulová",J111,0)</f>
        <v>0</v>
      </c>
      <c r="BJ111" s="15" t="s">
        <v>75</v>
      </c>
      <c r="BK111" s="214">
        <f>ROUND(I111*H111,2)</f>
        <v>0</v>
      </c>
      <c r="BL111" s="15" t="s">
        <v>120</v>
      </c>
      <c r="BM111" s="15" t="s">
        <v>247</v>
      </c>
    </row>
    <row r="112" s="11" customFormat="1">
      <c r="B112" s="215"/>
      <c r="C112" s="216"/>
      <c r="D112" s="217" t="s">
        <v>122</v>
      </c>
      <c r="E112" s="218" t="s">
        <v>1</v>
      </c>
      <c r="F112" s="219" t="s">
        <v>226</v>
      </c>
      <c r="G112" s="216"/>
      <c r="H112" s="218" t="s">
        <v>1</v>
      </c>
      <c r="I112" s="220"/>
      <c r="J112" s="216"/>
      <c r="K112" s="216"/>
      <c r="L112" s="221"/>
      <c r="M112" s="222"/>
      <c r="N112" s="223"/>
      <c r="O112" s="223"/>
      <c r="P112" s="223"/>
      <c r="Q112" s="223"/>
      <c r="R112" s="223"/>
      <c r="S112" s="223"/>
      <c r="T112" s="224"/>
      <c r="AT112" s="225" t="s">
        <v>122</v>
      </c>
      <c r="AU112" s="225" t="s">
        <v>77</v>
      </c>
      <c r="AV112" s="11" t="s">
        <v>75</v>
      </c>
      <c r="AW112" s="11" t="s">
        <v>30</v>
      </c>
      <c r="AX112" s="11" t="s">
        <v>67</v>
      </c>
      <c r="AY112" s="225" t="s">
        <v>112</v>
      </c>
    </row>
    <row r="113" s="12" customFormat="1">
      <c r="B113" s="226"/>
      <c r="C113" s="227"/>
      <c r="D113" s="217" t="s">
        <v>122</v>
      </c>
      <c r="E113" s="228" t="s">
        <v>1</v>
      </c>
      <c r="F113" s="229" t="s">
        <v>248</v>
      </c>
      <c r="G113" s="227"/>
      <c r="H113" s="230">
        <v>1.3899999999999999</v>
      </c>
      <c r="I113" s="231"/>
      <c r="J113" s="227"/>
      <c r="K113" s="227"/>
      <c r="L113" s="232"/>
      <c r="M113" s="233"/>
      <c r="N113" s="234"/>
      <c r="O113" s="234"/>
      <c r="P113" s="234"/>
      <c r="Q113" s="234"/>
      <c r="R113" s="234"/>
      <c r="S113" s="234"/>
      <c r="T113" s="235"/>
      <c r="AT113" s="236" t="s">
        <v>122</v>
      </c>
      <c r="AU113" s="236" t="s">
        <v>77</v>
      </c>
      <c r="AV113" s="12" t="s">
        <v>77</v>
      </c>
      <c r="AW113" s="12" t="s">
        <v>30</v>
      </c>
      <c r="AX113" s="12" t="s">
        <v>75</v>
      </c>
      <c r="AY113" s="236" t="s">
        <v>112</v>
      </c>
    </row>
    <row r="114" s="1" customFormat="1" ht="22.5" customHeight="1">
      <c r="B114" s="36"/>
      <c r="C114" s="203" t="s">
        <v>148</v>
      </c>
      <c r="D114" s="203" t="s">
        <v>115</v>
      </c>
      <c r="E114" s="204" t="s">
        <v>249</v>
      </c>
      <c r="F114" s="205" t="s">
        <v>250</v>
      </c>
      <c r="G114" s="206" t="s">
        <v>234</v>
      </c>
      <c r="H114" s="207">
        <v>5.7050000000000001</v>
      </c>
      <c r="I114" s="208"/>
      <c r="J114" s="209">
        <f>ROUND(I114*H114,2)</f>
        <v>0</v>
      </c>
      <c r="K114" s="205" t="s">
        <v>119</v>
      </c>
      <c r="L114" s="41"/>
      <c r="M114" s="210" t="s">
        <v>1</v>
      </c>
      <c r="N114" s="211" t="s">
        <v>38</v>
      </c>
      <c r="O114" s="77"/>
      <c r="P114" s="212">
        <f>O114*H114</f>
        <v>0</v>
      </c>
      <c r="Q114" s="212">
        <v>0</v>
      </c>
      <c r="R114" s="212">
        <f>Q114*H114</f>
        <v>0</v>
      </c>
      <c r="S114" s="212">
        <v>0</v>
      </c>
      <c r="T114" s="213">
        <f>S114*H114</f>
        <v>0</v>
      </c>
      <c r="AR114" s="15" t="s">
        <v>120</v>
      </c>
      <c r="AT114" s="15" t="s">
        <v>115</v>
      </c>
      <c r="AU114" s="15" t="s">
        <v>77</v>
      </c>
      <c r="AY114" s="15" t="s">
        <v>112</v>
      </c>
      <c r="BE114" s="214">
        <f>IF(N114="základní",J114,0)</f>
        <v>0</v>
      </c>
      <c r="BF114" s="214">
        <f>IF(N114="snížená",J114,0)</f>
        <v>0</v>
      </c>
      <c r="BG114" s="214">
        <f>IF(N114="zákl. přenesená",J114,0)</f>
        <v>0</v>
      </c>
      <c r="BH114" s="214">
        <f>IF(N114="sníž. přenesená",J114,0)</f>
        <v>0</v>
      </c>
      <c r="BI114" s="214">
        <f>IF(N114="nulová",J114,0)</f>
        <v>0</v>
      </c>
      <c r="BJ114" s="15" t="s">
        <v>75</v>
      </c>
      <c r="BK114" s="214">
        <f>ROUND(I114*H114,2)</f>
        <v>0</v>
      </c>
      <c r="BL114" s="15" t="s">
        <v>120</v>
      </c>
      <c r="BM114" s="15" t="s">
        <v>251</v>
      </c>
    </row>
    <row r="115" s="11" customFormat="1">
      <c r="B115" s="215"/>
      <c r="C115" s="216"/>
      <c r="D115" s="217" t="s">
        <v>122</v>
      </c>
      <c r="E115" s="218" t="s">
        <v>1</v>
      </c>
      <c r="F115" s="219" t="s">
        <v>252</v>
      </c>
      <c r="G115" s="216"/>
      <c r="H115" s="218" t="s">
        <v>1</v>
      </c>
      <c r="I115" s="220"/>
      <c r="J115" s="216"/>
      <c r="K115" s="216"/>
      <c r="L115" s="221"/>
      <c r="M115" s="222"/>
      <c r="N115" s="223"/>
      <c r="O115" s="223"/>
      <c r="P115" s="223"/>
      <c r="Q115" s="223"/>
      <c r="R115" s="223"/>
      <c r="S115" s="223"/>
      <c r="T115" s="224"/>
      <c r="AT115" s="225" t="s">
        <v>122</v>
      </c>
      <c r="AU115" s="225" t="s">
        <v>77</v>
      </c>
      <c r="AV115" s="11" t="s">
        <v>75</v>
      </c>
      <c r="AW115" s="11" t="s">
        <v>30</v>
      </c>
      <c r="AX115" s="11" t="s">
        <v>67</v>
      </c>
      <c r="AY115" s="225" t="s">
        <v>112</v>
      </c>
    </row>
    <row r="116" s="12" customFormat="1">
      <c r="B116" s="226"/>
      <c r="C116" s="227"/>
      <c r="D116" s="217" t="s">
        <v>122</v>
      </c>
      <c r="E116" s="228" t="s">
        <v>1</v>
      </c>
      <c r="F116" s="229" t="s">
        <v>253</v>
      </c>
      <c r="G116" s="227"/>
      <c r="H116" s="230">
        <v>5.7050000000000001</v>
      </c>
      <c r="I116" s="231"/>
      <c r="J116" s="227"/>
      <c r="K116" s="227"/>
      <c r="L116" s="232"/>
      <c r="M116" s="233"/>
      <c r="N116" s="234"/>
      <c r="O116" s="234"/>
      <c r="P116" s="234"/>
      <c r="Q116" s="234"/>
      <c r="R116" s="234"/>
      <c r="S116" s="234"/>
      <c r="T116" s="235"/>
      <c r="AT116" s="236" t="s">
        <v>122</v>
      </c>
      <c r="AU116" s="236" t="s">
        <v>77</v>
      </c>
      <c r="AV116" s="12" t="s">
        <v>77</v>
      </c>
      <c r="AW116" s="12" t="s">
        <v>30</v>
      </c>
      <c r="AX116" s="12" t="s">
        <v>75</v>
      </c>
      <c r="AY116" s="236" t="s">
        <v>112</v>
      </c>
    </row>
    <row r="117" s="1" customFormat="1" ht="22.5" customHeight="1">
      <c r="B117" s="36"/>
      <c r="C117" s="203" t="s">
        <v>154</v>
      </c>
      <c r="D117" s="203" t="s">
        <v>115</v>
      </c>
      <c r="E117" s="204" t="s">
        <v>254</v>
      </c>
      <c r="F117" s="205" t="s">
        <v>255</v>
      </c>
      <c r="G117" s="206" t="s">
        <v>234</v>
      </c>
      <c r="H117" s="207">
        <v>71.313000000000002</v>
      </c>
      <c r="I117" s="208"/>
      <c r="J117" s="209">
        <f>ROUND(I117*H117,2)</f>
        <v>0</v>
      </c>
      <c r="K117" s="205" t="s">
        <v>119</v>
      </c>
      <c r="L117" s="41"/>
      <c r="M117" s="210" t="s">
        <v>1</v>
      </c>
      <c r="N117" s="211" t="s">
        <v>38</v>
      </c>
      <c r="O117" s="77"/>
      <c r="P117" s="212">
        <f>O117*H117</f>
        <v>0</v>
      </c>
      <c r="Q117" s="212">
        <v>0</v>
      </c>
      <c r="R117" s="212">
        <f>Q117*H117</f>
        <v>0</v>
      </c>
      <c r="S117" s="212">
        <v>0</v>
      </c>
      <c r="T117" s="213">
        <f>S117*H117</f>
        <v>0</v>
      </c>
      <c r="AR117" s="15" t="s">
        <v>120</v>
      </c>
      <c r="AT117" s="15" t="s">
        <v>115</v>
      </c>
      <c r="AU117" s="15" t="s">
        <v>77</v>
      </c>
      <c r="AY117" s="15" t="s">
        <v>112</v>
      </c>
      <c r="BE117" s="214">
        <f>IF(N117="základní",J117,0)</f>
        <v>0</v>
      </c>
      <c r="BF117" s="214">
        <f>IF(N117="snížená",J117,0)</f>
        <v>0</v>
      </c>
      <c r="BG117" s="214">
        <f>IF(N117="zákl. přenesená",J117,0)</f>
        <v>0</v>
      </c>
      <c r="BH117" s="214">
        <f>IF(N117="sníž. přenesená",J117,0)</f>
        <v>0</v>
      </c>
      <c r="BI117" s="214">
        <f>IF(N117="nulová",J117,0)</f>
        <v>0</v>
      </c>
      <c r="BJ117" s="15" t="s">
        <v>75</v>
      </c>
      <c r="BK117" s="214">
        <f>ROUND(I117*H117,2)</f>
        <v>0</v>
      </c>
      <c r="BL117" s="15" t="s">
        <v>120</v>
      </c>
      <c r="BM117" s="15" t="s">
        <v>256</v>
      </c>
    </row>
    <row r="118" s="11" customFormat="1">
      <c r="B118" s="215"/>
      <c r="C118" s="216"/>
      <c r="D118" s="217" t="s">
        <v>122</v>
      </c>
      <c r="E118" s="218" t="s">
        <v>1</v>
      </c>
      <c r="F118" s="219" t="s">
        <v>257</v>
      </c>
      <c r="G118" s="216"/>
      <c r="H118" s="218" t="s">
        <v>1</v>
      </c>
      <c r="I118" s="220"/>
      <c r="J118" s="216"/>
      <c r="K118" s="216"/>
      <c r="L118" s="221"/>
      <c r="M118" s="222"/>
      <c r="N118" s="223"/>
      <c r="O118" s="223"/>
      <c r="P118" s="223"/>
      <c r="Q118" s="223"/>
      <c r="R118" s="223"/>
      <c r="S118" s="223"/>
      <c r="T118" s="224"/>
      <c r="AT118" s="225" t="s">
        <v>122</v>
      </c>
      <c r="AU118" s="225" t="s">
        <v>77</v>
      </c>
      <c r="AV118" s="11" t="s">
        <v>75</v>
      </c>
      <c r="AW118" s="11" t="s">
        <v>30</v>
      </c>
      <c r="AX118" s="11" t="s">
        <v>67</v>
      </c>
      <c r="AY118" s="225" t="s">
        <v>112</v>
      </c>
    </row>
    <row r="119" s="12" customFormat="1">
      <c r="B119" s="226"/>
      <c r="C119" s="227"/>
      <c r="D119" s="217" t="s">
        <v>122</v>
      </c>
      <c r="E119" s="228" t="s">
        <v>1</v>
      </c>
      <c r="F119" s="229" t="s">
        <v>258</v>
      </c>
      <c r="G119" s="227"/>
      <c r="H119" s="230">
        <v>71.313000000000002</v>
      </c>
      <c r="I119" s="231"/>
      <c r="J119" s="227"/>
      <c r="K119" s="227"/>
      <c r="L119" s="232"/>
      <c r="M119" s="233"/>
      <c r="N119" s="234"/>
      <c r="O119" s="234"/>
      <c r="P119" s="234"/>
      <c r="Q119" s="234"/>
      <c r="R119" s="234"/>
      <c r="S119" s="234"/>
      <c r="T119" s="235"/>
      <c r="AT119" s="236" t="s">
        <v>122</v>
      </c>
      <c r="AU119" s="236" t="s">
        <v>77</v>
      </c>
      <c r="AV119" s="12" t="s">
        <v>77</v>
      </c>
      <c r="AW119" s="12" t="s">
        <v>30</v>
      </c>
      <c r="AX119" s="12" t="s">
        <v>75</v>
      </c>
      <c r="AY119" s="236" t="s">
        <v>112</v>
      </c>
    </row>
    <row r="120" s="1" customFormat="1" ht="22.5" customHeight="1">
      <c r="B120" s="36"/>
      <c r="C120" s="203" t="s">
        <v>113</v>
      </c>
      <c r="D120" s="203" t="s">
        <v>115</v>
      </c>
      <c r="E120" s="204" t="s">
        <v>259</v>
      </c>
      <c r="F120" s="205" t="s">
        <v>260</v>
      </c>
      <c r="G120" s="206" t="s">
        <v>261</v>
      </c>
      <c r="H120" s="207">
        <v>9.6989999999999998</v>
      </c>
      <c r="I120" s="208"/>
      <c r="J120" s="209">
        <f>ROUND(I120*H120,2)</f>
        <v>0</v>
      </c>
      <c r="K120" s="205" t="s">
        <v>119</v>
      </c>
      <c r="L120" s="41"/>
      <c r="M120" s="210" t="s">
        <v>1</v>
      </c>
      <c r="N120" s="211" t="s">
        <v>38</v>
      </c>
      <c r="O120" s="77"/>
      <c r="P120" s="212">
        <f>O120*H120</f>
        <v>0</v>
      </c>
      <c r="Q120" s="212">
        <v>0</v>
      </c>
      <c r="R120" s="212">
        <f>Q120*H120</f>
        <v>0</v>
      </c>
      <c r="S120" s="212">
        <v>0</v>
      </c>
      <c r="T120" s="213">
        <f>S120*H120</f>
        <v>0</v>
      </c>
      <c r="AR120" s="15" t="s">
        <v>120</v>
      </c>
      <c r="AT120" s="15" t="s">
        <v>115</v>
      </c>
      <c r="AU120" s="15" t="s">
        <v>77</v>
      </c>
      <c r="AY120" s="15" t="s">
        <v>112</v>
      </c>
      <c r="BE120" s="214">
        <f>IF(N120="základní",J120,0)</f>
        <v>0</v>
      </c>
      <c r="BF120" s="214">
        <f>IF(N120="snížená",J120,0)</f>
        <v>0</v>
      </c>
      <c r="BG120" s="214">
        <f>IF(N120="zákl. přenesená",J120,0)</f>
        <v>0</v>
      </c>
      <c r="BH120" s="214">
        <f>IF(N120="sníž. přenesená",J120,0)</f>
        <v>0</v>
      </c>
      <c r="BI120" s="214">
        <f>IF(N120="nulová",J120,0)</f>
        <v>0</v>
      </c>
      <c r="BJ120" s="15" t="s">
        <v>75</v>
      </c>
      <c r="BK120" s="214">
        <f>ROUND(I120*H120,2)</f>
        <v>0</v>
      </c>
      <c r="BL120" s="15" t="s">
        <v>120</v>
      </c>
      <c r="BM120" s="15" t="s">
        <v>262</v>
      </c>
    </row>
    <row r="121" s="12" customFormat="1">
      <c r="B121" s="226"/>
      <c r="C121" s="227"/>
      <c r="D121" s="217" t="s">
        <v>122</v>
      </c>
      <c r="E121" s="228" t="s">
        <v>1</v>
      </c>
      <c r="F121" s="229" t="s">
        <v>263</v>
      </c>
      <c r="G121" s="227"/>
      <c r="H121" s="230">
        <v>9.6989999999999998</v>
      </c>
      <c r="I121" s="231"/>
      <c r="J121" s="227"/>
      <c r="K121" s="227"/>
      <c r="L121" s="232"/>
      <c r="M121" s="233"/>
      <c r="N121" s="234"/>
      <c r="O121" s="234"/>
      <c r="P121" s="234"/>
      <c r="Q121" s="234"/>
      <c r="R121" s="234"/>
      <c r="S121" s="234"/>
      <c r="T121" s="235"/>
      <c r="AT121" s="236" t="s">
        <v>122</v>
      </c>
      <c r="AU121" s="236" t="s">
        <v>77</v>
      </c>
      <c r="AV121" s="12" t="s">
        <v>77</v>
      </c>
      <c r="AW121" s="12" t="s">
        <v>30</v>
      </c>
      <c r="AX121" s="12" t="s">
        <v>75</v>
      </c>
      <c r="AY121" s="236" t="s">
        <v>112</v>
      </c>
    </row>
    <row r="122" s="1" customFormat="1" ht="22.5" customHeight="1">
      <c r="B122" s="36"/>
      <c r="C122" s="203" t="s">
        <v>166</v>
      </c>
      <c r="D122" s="203" t="s">
        <v>115</v>
      </c>
      <c r="E122" s="204" t="s">
        <v>264</v>
      </c>
      <c r="F122" s="205" t="s">
        <v>265</v>
      </c>
      <c r="G122" s="206" t="s">
        <v>234</v>
      </c>
      <c r="H122" s="207">
        <v>0.34999999999999998</v>
      </c>
      <c r="I122" s="208"/>
      <c r="J122" s="209">
        <f>ROUND(I122*H122,2)</f>
        <v>0</v>
      </c>
      <c r="K122" s="205" t="s">
        <v>119</v>
      </c>
      <c r="L122" s="41"/>
      <c r="M122" s="210" t="s">
        <v>1</v>
      </c>
      <c r="N122" s="211" t="s">
        <v>38</v>
      </c>
      <c r="O122" s="77"/>
      <c r="P122" s="212">
        <f>O122*H122</f>
        <v>0</v>
      </c>
      <c r="Q122" s="212">
        <v>0</v>
      </c>
      <c r="R122" s="212">
        <f>Q122*H122</f>
        <v>0</v>
      </c>
      <c r="S122" s="212">
        <v>0</v>
      </c>
      <c r="T122" s="213">
        <f>S122*H122</f>
        <v>0</v>
      </c>
      <c r="AR122" s="15" t="s">
        <v>120</v>
      </c>
      <c r="AT122" s="15" t="s">
        <v>115</v>
      </c>
      <c r="AU122" s="15" t="s">
        <v>77</v>
      </c>
      <c r="AY122" s="15" t="s">
        <v>112</v>
      </c>
      <c r="BE122" s="214">
        <f>IF(N122="základní",J122,0)</f>
        <v>0</v>
      </c>
      <c r="BF122" s="214">
        <f>IF(N122="snížená",J122,0)</f>
        <v>0</v>
      </c>
      <c r="BG122" s="214">
        <f>IF(N122="zákl. přenesená",J122,0)</f>
        <v>0</v>
      </c>
      <c r="BH122" s="214">
        <f>IF(N122="sníž. přenesená",J122,0)</f>
        <v>0</v>
      </c>
      <c r="BI122" s="214">
        <f>IF(N122="nulová",J122,0)</f>
        <v>0</v>
      </c>
      <c r="BJ122" s="15" t="s">
        <v>75</v>
      </c>
      <c r="BK122" s="214">
        <f>ROUND(I122*H122,2)</f>
        <v>0</v>
      </c>
      <c r="BL122" s="15" t="s">
        <v>120</v>
      </c>
      <c r="BM122" s="15" t="s">
        <v>266</v>
      </c>
    </row>
    <row r="123" s="11" customFormat="1">
      <c r="B123" s="215"/>
      <c r="C123" s="216"/>
      <c r="D123" s="217" t="s">
        <v>122</v>
      </c>
      <c r="E123" s="218" t="s">
        <v>1</v>
      </c>
      <c r="F123" s="219" t="s">
        <v>226</v>
      </c>
      <c r="G123" s="216"/>
      <c r="H123" s="218" t="s">
        <v>1</v>
      </c>
      <c r="I123" s="220"/>
      <c r="J123" s="216"/>
      <c r="K123" s="216"/>
      <c r="L123" s="221"/>
      <c r="M123" s="222"/>
      <c r="N123" s="223"/>
      <c r="O123" s="223"/>
      <c r="P123" s="223"/>
      <c r="Q123" s="223"/>
      <c r="R123" s="223"/>
      <c r="S123" s="223"/>
      <c r="T123" s="224"/>
      <c r="AT123" s="225" t="s">
        <v>122</v>
      </c>
      <c r="AU123" s="225" t="s">
        <v>77</v>
      </c>
      <c r="AV123" s="11" t="s">
        <v>75</v>
      </c>
      <c r="AW123" s="11" t="s">
        <v>30</v>
      </c>
      <c r="AX123" s="11" t="s">
        <v>67</v>
      </c>
      <c r="AY123" s="225" t="s">
        <v>112</v>
      </c>
    </row>
    <row r="124" s="12" customFormat="1">
      <c r="B124" s="226"/>
      <c r="C124" s="227"/>
      <c r="D124" s="217" t="s">
        <v>122</v>
      </c>
      <c r="E124" s="228" t="s">
        <v>1</v>
      </c>
      <c r="F124" s="229" t="s">
        <v>267</v>
      </c>
      <c r="G124" s="227"/>
      <c r="H124" s="230">
        <v>0.34999999999999998</v>
      </c>
      <c r="I124" s="231"/>
      <c r="J124" s="227"/>
      <c r="K124" s="227"/>
      <c r="L124" s="232"/>
      <c r="M124" s="233"/>
      <c r="N124" s="234"/>
      <c r="O124" s="234"/>
      <c r="P124" s="234"/>
      <c r="Q124" s="234"/>
      <c r="R124" s="234"/>
      <c r="S124" s="234"/>
      <c r="T124" s="235"/>
      <c r="AT124" s="236" t="s">
        <v>122</v>
      </c>
      <c r="AU124" s="236" t="s">
        <v>77</v>
      </c>
      <c r="AV124" s="12" t="s">
        <v>77</v>
      </c>
      <c r="AW124" s="12" t="s">
        <v>30</v>
      </c>
      <c r="AX124" s="12" t="s">
        <v>75</v>
      </c>
      <c r="AY124" s="236" t="s">
        <v>112</v>
      </c>
    </row>
    <row r="125" s="1" customFormat="1" ht="16.5" customHeight="1">
      <c r="B125" s="36"/>
      <c r="C125" s="203" t="s">
        <v>170</v>
      </c>
      <c r="D125" s="203" t="s">
        <v>115</v>
      </c>
      <c r="E125" s="204" t="s">
        <v>268</v>
      </c>
      <c r="F125" s="205" t="s">
        <v>269</v>
      </c>
      <c r="G125" s="206" t="s">
        <v>202</v>
      </c>
      <c r="H125" s="207">
        <v>4.25</v>
      </c>
      <c r="I125" s="208"/>
      <c r="J125" s="209">
        <f>ROUND(I125*H125,2)</f>
        <v>0</v>
      </c>
      <c r="K125" s="205" t="s">
        <v>119</v>
      </c>
      <c r="L125" s="41"/>
      <c r="M125" s="210" t="s">
        <v>1</v>
      </c>
      <c r="N125" s="211" t="s">
        <v>38</v>
      </c>
      <c r="O125" s="77"/>
      <c r="P125" s="212">
        <f>O125*H125</f>
        <v>0</v>
      </c>
      <c r="Q125" s="212">
        <v>0</v>
      </c>
      <c r="R125" s="212">
        <f>Q125*H125</f>
        <v>0</v>
      </c>
      <c r="S125" s="212">
        <v>0</v>
      </c>
      <c r="T125" s="213">
        <f>S125*H125</f>
        <v>0</v>
      </c>
      <c r="AR125" s="15" t="s">
        <v>120</v>
      </c>
      <c r="AT125" s="15" t="s">
        <v>115</v>
      </c>
      <c r="AU125" s="15" t="s">
        <v>77</v>
      </c>
      <c r="AY125" s="15" t="s">
        <v>112</v>
      </c>
      <c r="BE125" s="214">
        <f>IF(N125="základní",J125,0)</f>
        <v>0</v>
      </c>
      <c r="BF125" s="214">
        <f>IF(N125="snížená",J125,0)</f>
        <v>0</v>
      </c>
      <c r="BG125" s="214">
        <f>IF(N125="zákl. přenesená",J125,0)</f>
        <v>0</v>
      </c>
      <c r="BH125" s="214">
        <f>IF(N125="sníž. přenesená",J125,0)</f>
        <v>0</v>
      </c>
      <c r="BI125" s="214">
        <f>IF(N125="nulová",J125,0)</f>
        <v>0</v>
      </c>
      <c r="BJ125" s="15" t="s">
        <v>75</v>
      </c>
      <c r="BK125" s="214">
        <f>ROUND(I125*H125,2)</f>
        <v>0</v>
      </c>
      <c r="BL125" s="15" t="s">
        <v>120</v>
      </c>
      <c r="BM125" s="15" t="s">
        <v>270</v>
      </c>
    </row>
    <row r="126" s="11" customFormat="1">
      <c r="B126" s="215"/>
      <c r="C126" s="216"/>
      <c r="D126" s="217" t="s">
        <v>122</v>
      </c>
      <c r="E126" s="218" t="s">
        <v>1</v>
      </c>
      <c r="F126" s="219" t="s">
        <v>226</v>
      </c>
      <c r="G126" s="216"/>
      <c r="H126" s="218" t="s">
        <v>1</v>
      </c>
      <c r="I126" s="220"/>
      <c r="J126" s="216"/>
      <c r="K126" s="216"/>
      <c r="L126" s="221"/>
      <c r="M126" s="222"/>
      <c r="N126" s="223"/>
      <c r="O126" s="223"/>
      <c r="P126" s="223"/>
      <c r="Q126" s="223"/>
      <c r="R126" s="223"/>
      <c r="S126" s="223"/>
      <c r="T126" s="224"/>
      <c r="AT126" s="225" t="s">
        <v>122</v>
      </c>
      <c r="AU126" s="225" t="s">
        <v>77</v>
      </c>
      <c r="AV126" s="11" t="s">
        <v>75</v>
      </c>
      <c r="AW126" s="11" t="s">
        <v>30</v>
      </c>
      <c r="AX126" s="11" t="s">
        <v>67</v>
      </c>
      <c r="AY126" s="225" t="s">
        <v>112</v>
      </c>
    </row>
    <row r="127" s="12" customFormat="1">
      <c r="B127" s="226"/>
      <c r="C127" s="227"/>
      <c r="D127" s="217" t="s">
        <v>122</v>
      </c>
      <c r="E127" s="228" t="s">
        <v>1</v>
      </c>
      <c r="F127" s="229" t="s">
        <v>271</v>
      </c>
      <c r="G127" s="227"/>
      <c r="H127" s="230">
        <v>4.25</v>
      </c>
      <c r="I127" s="231"/>
      <c r="J127" s="227"/>
      <c r="K127" s="227"/>
      <c r="L127" s="232"/>
      <c r="M127" s="233"/>
      <c r="N127" s="234"/>
      <c r="O127" s="234"/>
      <c r="P127" s="234"/>
      <c r="Q127" s="234"/>
      <c r="R127" s="234"/>
      <c r="S127" s="234"/>
      <c r="T127" s="235"/>
      <c r="AT127" s="236" t="s">
        <v>122</v>
      </c>
      <c r="AU127" s="236" t="s">
        <v>77</v>
      </c>
      <c r="AV127" s="12" t="s">
        <v>77</v>
      </c>
      <c r="AW127" s="12" t="s">
        <v>30</v>
      </c>
      <c r="AX127" s="12" t="s">
        <v>75</v>
      </c>
      <c r="AY127" s="236" t="s">
        <v>112</v>
      </c>
    </row>
    <row r="128" s="1" customFormat="1" ht="22.5" customHeight="1">
      <c r="B128" s="36"/>
      <c r="C128" s="203" t="s">
        <v>176</v>
      </c>
      <c r="D128" s="203" t="s">
        <v>115</v>
      </c>
      <c r="E128" s="204" t="s">
        <v>272</v>
      </c>
      <c r="F128" s="205" t="s">
        <v>273</v>
      </c>
      <c r="G128" s="206" t="s">
        <v>202</v>
      </c>
      <c r="H128" s="207">
        <v>4.25</v>
      </c>
      <c r="I128" s="208"/>
      <c r="J128" s="209">
        <f>ROUND(I128*H128,2)</f>
        <v>0</v>
      </c>
      <c r="K128" s="205" t="s">
        <v>119</v>
      </c>
      <c r="L128" s="41"/>
      <c r="M128" s="210" t="s">
        <v>1</v>
      </c>
      <c r="N128" s="211" t="s">
        <v>38</v>
      </c>
      <c r="O128" s="77"/>
      <c r="P128" s="212">
        <f>O128*H128</f>
        <v>0</v>
      </c>
      <c r="Q128" s="212">
        <v>0</v>
      </c>
      <c r="R128" s="212">
        <f>Q128*H128</f>
        <v>0</v>
      </c>
      <c r="S128" s="212">
        <v>0</v>
      </c>
      <c r="T128" s="213">
        <f>S128*H128</f>
        <v>0</v>
      </c>
      <c r="AR128" s="15" t="s">
        <v>120</v>
      </c>
      <c r="AT128" s="15" t="s">
        <v>115</v>
      </c>
      <c r="AU128" s="15" t="s">
        <v>77</v>
      </c>
      <c r="AY128" s="15" t="s">
        <v>112</v>
      </c>
      <c r="BE128" s="214">
        <f>IF(N128="základní",J128,0)</f>
        <v>0</v>
      </c>
      <c r="BF128" s="214">
        <f>IF(N128="snížená",J128,0)</f>
        <v>0</v>
      </c>
      <c r="BG128" s="214">
        <f>IF(N128="zákl. přenesená",J128,0)</f>
        <v>0</v>
      </c>
      <c r="BH128" s="214">
        <f>IF(N128="sníž. přenesená",J128,0)</f>
        <v>0</v>
      </c>
      <c r="BI128" s="214">
        <f>IF(N128="nulová",J128,0)</f>
        <v>0</v>
      </c>
      <c r="BJ128" s="15" t="s">
        <v>75</v>
      </c>
      <c r="BK128" s="214">
        <f>ROUND(I128*H128,2)</f>
        <v>0</v>
      </c>
      <c r="BL128" s="15" t="s">
        <v>120</v>
      </c>
      <c r="BM128" s="15" t="s">
        <v>274</v>
      </c>
    </row>
    <row r="129" s="11" customFormat="1">
      <c r="B129" s="215"/>
      <c r="C129" s="216"/>
      <c r="D129" s="217" t="s">
        <v>122</v>
      </c>
      <c r="E129" s="218" t="s">
        <v>1</v>
      </c>
      <c r="F129" s="219" t="s">
        <v>226</v>
      </c>
      <c r="G129" s="216"/>
      <c r="H129" s="218" t="s">
        <v>1</v>
      </c>
      <c r="I129" s="220"/>
      <c r="J129" s="216"/>
      <c r="K129" s="216"/>
      <c r="L129" s="221"/>
      <c r="M129" s="222"/>
      <c r="N129" s="223"/>
      <c r="O129" s="223"/>
      <c r="P129" s="223"/>
      <c r="Q129" s="223"/>
      <c r="R129" s="223"/>
      <c r="S129" s="223"/>
      <c r="T129" s="224"/>
      <c r="AT129" s="225" t="s">
        <v>122</v>
      </c>
      <c r="AU129" s="225" t="s">
        <v>77</v>
      </c>
      <c r="AV129" s="11" t="s">
        <v>75</v>
      </c>
      <c r="AW129" s="11" t="s">
        <v>30</v>
      </c>
      <c r="AX129" s="11" t="s">
        <v>67</v>
      </c>
      <c r="AY129" s="225" t="s">
        <v>112</v>
      </c>
    </row>
    <row r="130" s="12" customFormat="1">
      <c r="B130" s="226"/>
      <c r="C130" s="227"/>
      <c r="D130" s="217" t="s">
        <v>122</v>
      </c>
      <c r="E130" s="228" t="s">
        <v>1</v>
      </c>
      <c r="F130" s="229" t="s">
        <v>271</v>
      </c>
      <c r="G130" s="227"/>
      <c r="H130" s="230">
        <v>4.25</v>
      </c>
      <c r="I130" s="231"/>
      <c r="J130" s="227"/>
      <c r="K130" s="227"/>
      <c r="L130" s="232"/>
      <c r="M130" s="233"/>
      <c r="N130" s="234"/>
      <c r="O130" s="234"/>
      <c r="P130" s="234"/>
      <c r="Q130" s="234"/>
      <c r="R130" s="234"/>
      <c r="S130" s="234"/>
      <c r="T130" s="235"/>
      <c r="AT130" s="236" t="s">
        <v>122</v>
      </c>
      <c r="AU130" s="236" t="s">
        <v>77</v>
      </c>
      <c r="AV130" s="12" t="s">
        <v>77</v>
      </c>
      <c r="AW130" s="12" t="s">
        <v>30</v>
      </c>
      <c r="AX130" s="12" t="s">
        <v>75</v>
      </c>
      <c r="AY130" s="236" t="s">
        <v>112</v>
      </c>
    </row>
    <row r="131" s="1" customFormat="1" ht="16.5" customHeight="1">
      <c r="B131" s="36"/>
      <c r="C131" s="241" t="s">
        <v>184</v>
      </c>
      <c r="D131" s="241" t="s">
        <v>275</v>
      </c>
      <c r="E131" s="242" t="s">
        <v>276</v>
      </c>
      <c r="F131" s="243" t="s">
        <v>277</v>
      </c>
      <c r="G131" s="244" t="s">
        <v>278</v>
      </c>
      <c r="H131" s="245">
        <v>0.63800000000000001</v>
      </c>
      <c r="I131" s="246"/>
      <c r="J131" s="247">
        <f>ROUND(I131*H131,2)</f>
        <v>0</v>
      </c>
      <c r="K131" s="243" t="s">
        <v>119</v>
      </c>
      <c r="L131" s="248"/>
      <c r="M131" s="249" t="s">
        <v>1</v>
      </c>
      <c r="N131" s="250" t="s">
        <v>38</v>
      </c>
      <c r="O131" s="77"/>
      <c r="P131" s="212">
        <f>O131*H131</f>
        <v>0</v>
      </c>
      <c r="Q131" s="212">
        <v>0.001</v>
      </c>
      <c r="R131" s="212">
        <f>Q131*H131</f>
        <v>0.000638</v>
      </c>
      <c r="S131" s="212">
        <v>0</v>
      </c>
      <c r="T131" s="213">
        <f>S131*H131</f>
        <v>0</v>
      </c>
      <c r="AR131" s="15" t="s">
        <v>154</v>
      </c>
      <c r="AT131" s="15" t="s">
        <v>275</v>
      </c>
      <c r="AU131" s="15" t="s">
        <v>77</v>
      </c>
      <c r="AY131" s="15" t="s">
        <v>112</v>
      </c>
      <c r="BE131" s="214">
        <f>IF(N131="základní",J131,0)</f>
        <v>0</v>
      </c>
      <c r="BF131" s="214">
        <f>IF(N131="snížená",J131,0)</f>
        <v>0</v>
      </c>
      <c r="BG131" s="214">
        <f>IF(N131="zákl. přenesená",J131,0)</f>
        <v>0</v>
      </c>
      <c r="BH131" s="214">
        <f>IF(N131="sníž. přenesená",J131,0)</f>
        <v>0</v>
      </c>
      <c r="BI131" s="214">
        <f>IF(N131="nulová",J131,0)</f>
        <v>0</v>
      </c>
      <c r="BJ131" s="15" t="s">
        <v>75</v>
      </c>
      <c r="BK131" s="214">
        <f>ROUND(I131*H131,2)</f>
        <v>0</v>
      </c>
      <c r="BL131" s="15" t="s">
        <v>120</v>
      </c>
      <c r="BM131" s="15" t="s">
        <v>279</v>
      </c>
    </row>
    <row r="132" s="11" customFormat="1">
      <c r="B132" s="215"/>
      <c r="C132" s="216"/>
      <c r="D132" s="217" t="s">
        <v>122</v>
      </c>
      <c r="E132" s="218" t="s">
        <v>1</v>
      </c>
      <c r="F132" s="219" t="s">
        <v>226</v>
      </c>
      <c r="G132" s="216"/>
      <c r="H132" s="218" t="s">
        <v>1</v>
      </c>
      <c r="I132" s="220"/>
      <c r="J132" s="216"/>
      <c r="K132" s="216"/>
      <c r="L132" s="221"/>
      <c r="M132" s="222"/>
      <c r="N132" s="223"/>
      <c r="O132" s="223"/>
      <c r="P132" s="223"/>
      <c r="Q132" s="223"/>
      <c r="R132" s="223"/>
      <c r="S132" s="223"/>
      <c r="T132" s="224"/>
      <c r="AT132" s="225" t="s">
        <v>122</v>
      </c>
      <c r="AU132" s="225" t="s">
        <v>77</v>
      </c>
      <c r="AV132" s="11" t="s">
        <v>75</v>
      </c>
      <c r="AW132" s="11" t="s">
        <v>30</v>
      </c>
      <c r="AX132" s="11" t="s">
        <v>67</v>
      </c>
      <c r="AY132" s="225" t="s">
        <v>112</v>
      </c>
    </row>
    <row r="133" s="12" customFormat="1">
      <c r="B133" s="226"/>
      <c r="C133" s="227"/>
      <c r="D133" s="217" t="s">
        <v>122</v>
      </c>
      <c r="E133" s="228" t="s">
        <v>1</v>
      </c>
      <c r="F133" s="229" t="s">
        <v>271</v>
      </c>
      <c r="G133" s="227"/>
      <c r="H133" s="230">
        <v>4.25</v>
      </c>
      <c r="I133" s="231"/>
      <c r="J133" s="227"/>
      <c r="K133" s="227"/>
      <c r="L133" s="232"/>
      <c r="M133" s="233"/>
      <c r="N133" s="234"/>
      <c r="O133" s="234"/>
      <c r="P133" s="234"/>
      <c r="Q133" s="234"/>
      <c r="R133" s="234"/>
      <c r="S133" s="234"/>
      <c r="T133" s="235"/>
      <c r="AT133" s="236" t="s">
        <v>122</v>
      </c>
      <c r="AU133" s="236" t="s">
        <v>77</v>
      </c>
      <c r="AV133" s="12" t="s">
        <v>77</v>
      </c>
      <c r="AW133" s="12" t="s">
        <v>30</v>
      </c>
      <c r="AX133" s="12" t="s">
        <v>75</v>
      </c>
      <c r="AY133" s="236" t="s">
        <v>112</v>
      </c>
    </row>
    <row r="134" s="12" customFormat="1">
      <c r="B134" s="226"/>
      <c r="C134" s="227"/>
      <c r="D134" s="217" t="s">
        <v>122</v>
      </c>
      <c r="E134" s="227"/>
      <c r="F134" s="229" t="s">
        <v>280</v>
      </c>
      <c r="G134" s="227"/>
      <c r="H134" s="230">
        <v>0.63800000000000001</v>
      </c>
      <c r="I134" s="231"/>
      <c r="J134" s="227"/>
      <c r="K134" s="227"/>
      <c r="L134" s="232"/>
      <c r="M134" s="233"/>
      <c r="N134" s="234"/>
      <c r="O134" s="234"/>
      <c r="P134" s="234"/>
      <c r="Q134" s="234"/>
      <c r="R134" s="234"/>
      <c r="S134" s="234"/>
      <c r="T134" s="235"/>
      <c r="AT134" s="236" t="s">
        <v>122</v>
      </c>
      <c r="AU134" s="236" t="s">
        <v>77</v>
      </c>
      <c r="AV134" s="12" t="s">
        <v>77</v>
      </c>
      <c r="AW134" s="12" t="s">
        <v>4</v>
      </c>
      <c r="AX134" s="12" t="s">
        <v>75</v>
      </c>
      <c r="AY134" s="236" t="s">
        <v>112</v>
      </c>
    </row>
    <row r="135" s="10" customFormat="1" ht="22.8" customHeight="1">
      <c r="B135" s="187"/>
      <c r="C135" s="188"/>
      <c r="D135" s="189" t="s">
        <v>66</v>
      </c>
      <c r="E135" s="201" t="s">
        <v>77</v>
      </c>
      <c r="F135" s="201" t="s">
        <v>281</v>
      </c>
      <c r="G135" s="188"/>
      <c r="H135" s="188"/>
      <c r="I135" s="191"/>
      <c r="J135" s="202">
        <f>BK135</f>
        <v>0</v>
      </c>
      <c r="K135" s="188"/>
      <c r="L135" s="193"/>
      <c r="M135" s="194"/>
      <c r="N135" s="195"/>
      <c r="O135" s="195"/>
      <c r="P135" s="196">
        <f>SUM(P136:P145)</f>
        <v>0</v>
      </c>
      <c r="Q135" s="195"/>
      <c r="R135" s="196">
        <f>SUM(R136:R145)</f>
        <v>115.973755</v>
      </c>
      <c r="S135" s="195"/>
      <c r="T135" s="197">
        <f>SUM(T136:T145)</f>
        <v>0.0010560000000000001</v>
      </c>
      <c r="AR135" s="198" t="s">
        <v>75</v>
      </c>
      <c r="AT135" s="199" t="s">
        <v>66</v>
      </c>
      <c r="AU135" s="199" t="s">
        <v>75</v>
      </c>
      <c r="AY135" s="198" t="s">
        <v>112</v>
      </c>
      <c r="BK135" s="200">
        <f>SUM(BK136:BK145)</f>
        <v>0</v>
      </c>
    </row>
    <row r="136" s="1" customFormat="1" ht="16.5" customHeight="1">
      <c r="B136" s="36"/>
      <c r="C136" s="203" t="s">
        <v>190</v>
      </c>
      <c r="D136" s="203" t="s">
        <v>115</v>
      </c>
      <c r="E136" s="204" t="s">
        <v>282</v>
      </c>
      <c r="F136" s="205" t="s">
        <v>283</v>
      </c>
      <c r="G136" s="206" t="s">
        <v>234</v>
      </c>
      <c r="H136" s="207">
        <v>47.18</v>
      </c>
      <c r="I136" s="208"/>
      <c r="J136" s="209">
        <f>ROUND(I136*H136,2)</f>
        <v>0</v>
      </c>
      <c r="K136" s="205" t="s">
        <v>119</v>
      </c>
      <c r="L136" s="41"/>
      <c r="M136" s="210" t="s">
        <v>1</v>
      </c>
      <c r="N136" s="211" t="s">
        <v>38</v>
      </c>
      <c r="O136" s="77"/>
      <c r="P136" s="212">
        <f>O136*H136</f>
        <v>0</v>
      </c>
      <c r="Q136" s="212">
        <v>2.45329</v>
      </c>
      <c r="R136" s="212">
        <f>Q136*H136</f>
        <v>115.74622219999999</v>
      </c>
      <c r="S136" s="212">
        <v>0</v>
      </c>
      <c r="T136" s="213">
        <f>S136*H136</f>
        <v>0</v>
      </c>
      <c r="AR136" s="15" t="s">
        <v>120</v>
      </c>
      <c r="AT136" s="15" t="s">
        <v>115</v>
      </c>
      <c r="AU136" s="15" t="s">
        <v>77</v>
      </c>
      <c r="AY136" s="15" t="s">
        <v>112</v>
      </c>
      <c r="BE136" s="214">
        <f>IF(N136="základní",J136,0)</f>
        <v>0</v>
      </c>
      <c r="BF136" s="214">
        <f>IF(N136="snížená",J136,0)</f>
        <v>0</v>
      </c>
      <c r="BG136" s="214">
        <f>IF(N136="zákl. přenesená",J136,0)</f>
        <v>0</v>
      </c>
      <c r="BH136" s="214">
        <f>IF(N136="sníž. přenesená",J136,0)</f>
        <v>0</v>
      </c>
      <c r="BI136" s="214">
        <f>IF(N136="nulová",J136,0)</f>
        <v>0</v>
      </c>
      <c r="BJ136" s="15" t="s">
        <v>75</v>
      </c>
      <c r="BK136" s="214">
        <f>ROUND(I136*H136,2)</f>
        <v>0</v>
      </c>
      <c r="BL136" s="15" t="s">
        <v>120</v>
      </c>
      <c r="BM136" s="15" t="s">
        <v>284</v>
      </c>
    </row>
    <row r="137" s="11" customFormat="1">
      <c r="B137" s="215"/>
      <c r="C137" s="216"/>
      <c r="D137" s="217" t="s">
        <v>122</v>
      </c>
      <c r="E137" s="218" t="s">
        <v>1</v>
      </c>
      <c r="F137" s="219" t="s">
        <v>285</v>
      </c>
      <c r="G137" s="216"/>
      <c r="H137" s="218" t="s">
        <v>1</v>
      </c>
      <c r="I137" s="220"/>
      <c r="J137" s="216"/>
      <c r="K137" s="216"/>
      <c r="L137" s="221"/>
      <c r="M137" s="222"/>
      <c r="N137" s="223"/>
      <c r="O137" s="223"/>
      <c r="P137" s="223"/>
      <c r="Q137" s="223"/>
      <c r="R137" s="223"/>
      <c r="S137" s="223"/>
      <c r="T137" s="224"/>
      <c r="AT137" s="225" t="s">
        <v>122</v>
      </c>
      <c r="AU137" s="225" t="s">
        <v>77</v>
      </c>
      <c r="AV137" s="11" t="s">
        <v>75</v>
      </c>
      <c r="AW137" s="11" t="s">
        <v>30</v>
      </c>
      <c r="AX137" s="11" t="s">
        <v>67</v>
      </c>
      <c r="AY137" s="225" t="s">
        <v>112</v>
      </c>
    </row>
    <row r="138" s="12" customFormat="1">
      <c r="B138" s="226"/>
      <c r="C138" s="227"/>
      <c r="D138" s="217" t="s">
        <v>122</v>
      </c>
      <c r="E138" s="228" t="s">
        <v>1</v>
      </c>
      <c r="F138" s="229" t="s">
        <v>286</v>
      </c>
      <c r="G138" s="227"/>
      <c r="H138" s="230">
        <v>47.18</v>
      </c>
      <c r="I138" s="231"/>
      <c r="J138" s="227"/>
      <c r="K138" s="227"/>
      <c r="L138" s="232"/>
      <c r="M138" s="233"/>
      <c r="N138" s="234"/>
      <c r="O138" s="234"/>
      <c r="P138" s="234"/>
      <c r="Q138" s="234"/>
      <c r="R138" s="234"/>
      <c r="S138" s="234"/>
      <c r="T138" s="235"/>
      <c r="AT138" s="236" t="s">
        <v>122</v>
      </c>
      <c r="AU138" s="236" t="s">
        <v>77</v>
      </c>
      <c r="AV138" s="12" t="s">
        <v>77</v>
      </c>
      <c r="AW138" s="12" t="s">
        <v>30</v>
      </c>
      <c r="AX138" s="12" t="s">
        <v>75</v>
      </c>
      <c r="AY138" s="236" t="s">
        <v>112</v>
      </c>
    </row>
    <row r="139" s="1" customFormat="1" ht="16.5" customHeight="1">
      <c r="B139" s="36"/>
      <c r="C139" s="203" t="s">
        <v>8</v>
      </c>
      <c r="D139" s="203" t="s">
        <v>115</v>
      </c>
      <c r="E139" s="204" t="s">
        <v>287</v>
      </c>
      <c r="F139" s="205" t="s">
        <v>288</v>
      </c>
      <c r="G139" s="206" t="s">
        <v>234</v>
      </c>
      <c r="H139" s="207">
        <v>0.11</v>
      </c>
      <c r="I139" s="208"/>
      <c r="J139" s="209">
        <f>ROUND(I139*H139,2)</f>
        <v>0</v>
      </c>
      <c r="K139" s="205" t="s">
        <v>119</v>
      </c>
      <c r="L139" s="41"/>
      <c r="M139" s="210" t="s">
        <v>1</v>
      </c>
      <c r="N139" s="211" t="s">
        <v>38</v>
      </c>
      <c r="O139" s="77"/>
      <c r="P139" s="212">
        <f>O139*H139</f>
        <v>0</v>
      </c>
      <c r="Q139" s="212">
        <v>2.02</v>
      </c>
      <c r="R139" s="212">
        <f>Q139*H139</f>
        <v>0.22220000000000001</v>
      </c>
      <c r="S139" s="212">
        <v>0</v>
      </c>
      <c r="T139" s="213">
        <f>S139*H139</f>
        <v>0</v>
      </c>
      <c r="AR139" s="15" t="s">
        <v>120</v>
      </c>
      <c r="AT139" s="15" t="s">
        <v>115</v>
      </c>
      <c r="AU139" s="15" t="s">
        <v>77</v>
      </c>
      <c r="AY139" s="15" t="s">
        <v>112</v>
      </c>
      <c r="BE139" s="214">
        <f>IF(N139="základní",J139,0)</f>
        <v>0</v>
      </c>
      <c r="BF139" s="214">
        <f>IF(N139="snížená",J139,0)</f>
        <v>0</v>
      </c>
      <c r="BG139" s="214">
        <f>IF(N139="zákl. přenesená",J139,0)</f>
        <v>0</v>
      </c>
      <c r="BH139" s="214">
        <f>IF(N139="sníž. přenesená",J139,0)</f>
        <v>0</v>
      </c>
      <c r="BI139" s="214">
        <f>IF(N139="nulová",J139,0)</f>
        <v>0</v>
      </c>
      <c r="BJ139" s="15" t="s">
        <v>75</v>
      </c>
      <c r="BK139" s="214">
        <f>ROUND(I139*H139,2)</f>
        <v>0</v>
      </c>
      <c r="BL139" s="15" t="s">
        <v>120</v>
      </c>
      <c r="BM139" s="15" t="s">
        <v>289</v>
      </c>
    </row>
    <row r="140" s="11" customFormat="1">
      <c r="B140" s="215"/>
      <c r="C140" s="216"/>
      <c r="D140" s="217" t="s">
        <v>122</v>
      </c>
      <c r="E140" s="218" t="s">
        <v>1</v>
      </c>
      <c r="F140" s="219" t="s">
        <v>290</v>
      </c>
      <c r="G140" s="216"/>
      <c r="H140" s="218" t="s">
        <v>1</v>
      </c>
      <c r="I140" s="220"/>
      <c r="J140" s="216"/>
      <c r="K140" s="216"/>
      <c r="L140" s="221"/>
      <c r="M140" s="222"/>
      <c r="N140" s="223"/>
      <c r="O140" s="223"/>
      <c r="P140" s="223"/>
      <c r="Q140" s="223"/>
      <c r="R140" s="223"/>
      <c r="S140" s="223"/>
      <c r="T140" s="224"/>
      <c r="AT140" s="225" t="s">
        <v>122</v>
      </c>
      <c r="AU140" s="225" t="s">
        <v>77</v>
      </c>
      <c r="AV140" s="11" t="s">
        <v>75</v>
      </c>
      <c r="AW140" s="11" t="s">
        <v>30</v>
      </c>
      <c r="AX140" s="11" t="s">
        <v>67</v>
      </c>
      <c r="AY140" s="225" t="s">
        <v>112</v>
      </c>
    </row>
    <row r="141" s="11" customFormat="1">
      <c r="B141" s="215"/>
      <c r="C141" s="216"/>
      <c r="D141" s="217" t="s">
        <v>122</v>
      </c>
      <c r="E141" s="218" t="s">
        <v>1</v>
      </c>
      <c r="F141" s="219" t="s">
        <v>291</v>
      </c>
      <c r="G141" s="216"/>
      <c r="H141" s="218" t="s">
        <v>1</v>
      </c>
      <c r="I141" s="220"/>
      <c r="J141" s="216"/>
      <c r="K141" s="216"/>
      <c r="L141" s="221"/>
      <c r="M141" s="222"/>
      <c r="N141" s="223"/>
      <c r="O141" s="223"/>
      <c r="P141" s="223"/>
      <c r="Q141" s="223"/>
      <c r="R141" s="223"/>
      <c r="S141" s="223"/>
      <c r="T141" s="224"/>
      <c r="AT141" s="225" t="s">
        <v>122</v>
      </c>
      <c r="AU141" s="225" t="s">
        <v>77</v>
      </c>
      <c r="AV141" s="11" t="s">
        <v>75</v>
      </c>
      <c r="AW141" s="11" t="s">
        <v>30</v>
      </c>
      <c r="AX141" s="11" t="s">
        <v>67</v>
      </c>
      <c r="AY141" s="225" t="s">
        <v>112</v>
      </c>
    </row>
    <row r="142" s="12" customFormat="1">
      <c r="B142" s="226"/>
      <c r="C142" s="227"/>
      <c r="D142" s="217" t="s">
        <v>122</v>
      </c>
      <c r="E142" s="228" t="s">
        <v>1</v>
      </c>
      <c r="F142" s="229" t="s">
        <v>292</v>
      </c>
      <c r="G142" s="227"/>
      <c r="H142" s="230">
        <v>0.11</v>
      </c>
      <c r="I142" s="231"/>
      <c r="J142" s="227"/>
      <c r="K142" s="227"/>
      <c r="L142" s="232"/>
      <c r="M142" s="233"/>
      <c r="N142" s="234"/>
      <c r="O142" s="234"/>
      <c r="P142" s="234"/>
      <c r="Q142" s="234"/>
      <c r="R142" s="234"/>
      <c r="S142" s="234"/>
      <c r="T142" s="235"/>
      <c r="AT142" s="236" t="s">
        <v>122</v>
      </c>
      <c r="AU142" s="236" t="s">
        <v>77</v>
      </c>
      <c r="AV142" s="12" t="s">
        <v>77</v>
      </c>
      <c r="AW142" s="12" t="s">
        <v>30</v>
      </c>
      <c r="AX142" s="12" t="s">
        <v>75</v>
      </c>
      <c r="AY142" s="236" t="s">
        <v>112</v>
      </c>
    </row>
    <row r="143" s="1" customFormat="1" ht="16.5" customHeight="1">
      <c r="B143" s="36"/>
      <c r="C143" s="203" t="s">
        <v>293</v>
      </c>
      <c r="D143" s="203" t="s">
        <v>115</v>
      </c>
      <c r="E143" s="204" t="s">
        <v>294</v>
      </c>
      <c r="F143" s="205" t="s">
        <v>295</v>
      </c>
      <c r="G143" s="206" t="s">
        <v>234</v>
      </c>
      <c r="H143" s="207">
        <v>1.3200000000000001</v>
      </c>
      <c r="I143" s="208"/>
      <c r="J143" s="209">
        <f>ROUND(I143*H143,2)</f>
        <v>0</v>
      </c>
      <c r="K143" s="205" t="s">
        <v>119</v>
      </c>
      <c r="L143" s="41"/>
      <c r="M143" s="210" t="s">
        <v>1</v>
      </c>
      <c r="N143" s="211" t="s">
        <v>38</v>
      </c>
      <c r="O143" s="77"/>
      <c r="P143" s="212">
        <f>O143*H143</f>
        <v>0</v>
      </c>
      <c r="Q143" s="212">
        <v>0.0040400000000000002</v>
      </c>
      <c r="R143" s="212">
        <f>Q143*H143</f>
        <v>0.0053328000000000004</v>
      </c>
      <c r="S143" s="212">
        <v>0.00080000000000000004</v>
      </c>
      <c r="T143" s="213">
        <f>S143*H143</f>
        <v>0.0010560000000000001</v>
      </c>
      <c r="AR143" s="15" t="s">
        <v>120</v>
      </c>
      <c r="AT143" s="15" t="s">
        <v>115</v>
      </c>
      <c r="AU143" s="15" t="s">
        <v>77</v>
      </c>
      <c r="AY143" s="15" t="s">
        <v>112</v>
      </c>
      <c r="BE143" s="214">
        <f>IF(N143="základní",J143,0)</f>
        <v>0</v>
      </c>
      <c r="BF143" s="214">
        <f>IF(N143="snížená",J143,0)</f>
        <v>0</v>
      </c>
      <c r="BG143" s="214">
        <f>IF(N143="zákl. přenesená",J143,0)</f>
        <v>0</v>
      </c>
      <c r="BH143" s="214">
        <f>IF(N143="sníž. přenesená",J143,0)</f>
        <v>0</v>
      </c>
      <c r="BI143" s="214">
        <f>IF(N143="nulová",J143,0)</f>
        <v>0</v>
      </c>
      <c r="BJ143" s="15" t="s">
        <v>75</v>
      </c>
      <c r="BK143" s="214">
        <f>ROUND(I143*H143,2)</f>
        <v>0</v>
      </c>
      <c r="BL143" s="15" t="s">
        <v>120</v>
      </c>
      <c r="BM143" s="15" t="s">
        <v>296</v>
      </c>
    </row>
    <row r="144" s="11" customFormat="1">
      <c r="B144" s="215"/>
      <c r="C144" s="216"/>
      <c r="D144" s="217" t="s">
        <v>122</v>
      </c>
      <c r="E144" s="218" t="s">
        <v>1</v>
      </c>
      <c r="F144" s="219" t="s">
        <v>297</v>
      </c>
      <c r="G144" s="216"/>
      <c r="H144" s="218" t="s">
        <v>1</v>
      </c>
      <c r="I144" s="220"/>
      <c r="J144" s="216"/>
      <c r="K144" s="216"/>
      <c r="L144" s="221"/>
      <c r="M144" s="222"/>
      <c r="N144" s="223"/>
      <c r="O144" s="223"/>
      <c r="P144" s="223"/>
      <c r="Q144" s="223"/>
      <c r="R144" s="223"/>
      <c r="S144" s="223"/>
      <c r="T144" s="224"/>
      <c r="AT144" s="225" t="s">
        <v>122</v>
      </c>
      <c r="AU144" s="225" t="s">
        <v>77</v>
      </c>
      <c r="AV144" s="11" t="s">
        <v>75</v>
      </c>
      <c r="AW144" s="11" t="s">
        <v>30</v>
      </c>
      <c r="AX144" s="11" t="s">
        <v>67</v>
      </c>
      <c r="AY144" s="225" t="s">
        <v>112</v>
      </c>
    </row>
    <row r="145" s="12" customFormat="1">
      <c r="B145" s="226"/>
      <c r="C145" s="227"/>
      <c r="D145" s="217" t="s">
        <v>122</v>
      </c>
      <c r="E145" s="228" t="s">
        <v>1</v>
      </c>
      <c r="F145" s="229" t="s">
        <v>298</v>
      </c>
      <c r="G145" s="227"/>
      <c r="H145" s="230">
        <v>1.3200000000000001</v>
      </c>
      <c r="I145" s="231"/>
      <c r="J145" s="227"/>
      <c r="K145" s="227"/>
      <c r="L145" s="232"/>
      <c r="M145" s="233"/>
      <c r="N145" s="234"/>
      <c r="O145" s="234"/>
      <c r="P145" s="234"/>
      <c r="Q145" s="234"/>
      <c r="R145" s="234"/>
      <c r="S145" s="234"/>
      <c r="T145" s="235"/>
      <c r="AT145" s="236" t="s">
        <v>122</v>
      </c>
      <c r="AU145" s="236" t="s">
        <v>77</v>
      </c>
      <c r="AV145" s="12" t="s">
        <v>77</v>
      </c>
      <c r="AW145" s="12" t="s">
        <v>30</v>
      </c>
      <c r="AX145" s="12" t="s">
        <v>75</v>
      </c>
      <c r="AY145" s="236" t="s">
        <v>112</v>
      </c>
    </row>
    <row r="146" s="10" customFormat="1" ht="22.8" customHeight="1">
      <c r="B146" s="187"/>
      <c r="C146" s="188"/>
      <c r="D146" s="189" t="s">
        <v>66</v>
      </c>
      <c r="E146" s="201" t="s">
        <v>132</v>
      </c>
      <c r="F146" s="201" t="s">
        <v>299</v>
      </c>
      <c r="G146" s="188"/>
      <c r="H146" s="188"/>
      <c r="I146" s="191"/>
      <c r="J146" s="202">
        <f>BK146</f>
        <v>0</v>
      </c>
      <c r="K146" s="188"/>
      <c r="L146" s="193"/>
      <c r="M146" s="194"/>
      <c r="N146" s="195"/>
      <c r="O146" s="195"/>
      <c r="P146" s="196">
        <f>SUM(P147:P177)</f>
        <v>0</v>
      </c>
      <c r="Q146" s="195"/>
      <c r="R146" s="196">
        <f>SUM(R147:R177)</f>
        <v>3.1594776100000002</v>
      </c>
      <c r="S146" s="195"/>
      <c r="T146" s="197">
        <f>SUM(T147:T177)</f>
        <v>0</v>
      </c>
      <c r="AR146" s="198" t="s">
        <v>75</v>
      </c>
      <c r="AT146" s="199" t="s">
        <v>66</v>
      </c>
      <c r="AU146" s="199" t="s">
        <v>75</v>
      </c>
      <c r="AY146" s="198" t="s">
        <v>112</v>
      </c>
      <c r="BK146" s="200">
        <f>SUM(BK147:BK177)</f>
        <v>0</v>
      </c>
    </row>
    <row r="147" s="1" customFormat="1" ht="22.5" customHeight="1">
      <c r="B147" s="36"/>
      <c r="C147" s="203" t="s">
        <v>300</v>
      </c>
      <c r="D147" s="203" t="s">
        <v>115</v>
      </c>
      <c r="E147" s="204" t="s">
        <v>301</v>
      </c>
      <c r="F147" s="205" t="s">
        <v>302</v>
      </c>
      <c r="G147" s="206" t="s">
        <v>234</v>
      </c>
      <c r="H147" s="207">
        <v>0.71999999999999997</v>
      </c>
      <c r="I147" s="208"/>
      <c r="J147" s="209">
        <f>ROUND(I147*H147,2)</f>
        <v>0</v>
      </c>
      <c r="K147" s="205" t="s">
        <v>119</v>
      </c>
      <c r="L147" s="41"/>
      <c r="M147" s="210" t="s">
        <v>1</v>
      </c>
      <c r="N147" s="211" t="s">
        <v>38</v>
      </c>
      <c r="O147" s="77"/>
      <c r="P147" s="212">
        <f>O147*H147</f>
        <v>0</v>
      </c>
      <c r="Q147" s="212">
        <v>2.1240000000000001</v>
      </c>
      <c r="R147" s="212">
        <f>Q147*H147</f>
        <v>1.52928</v>
      </c>
      <c r="S147" s="212">
        <v>0</v>
      </c>
      <c r="T147" s="213">
        <f>S147*H147</f>
        <v>0</v>
      </c>
      <c r="AR147" s="15" t="s">
        <v>120</v>
      </c>
      <c r="AT147" s="15" t="s">
        <v>115</v>
      </c>
      <c r="AU147" s="15" t="s">
        <v>77</v>
      </c>
      <c r="AY147" s="15" t="s">
        <v>112</v>
      </c>
      <c r="BE147" s="214">
        <f>IF(N147="základní",J147,0)</f>
        <v>0</v>
      </c>
      <c r="BF147" s="214">
        <f>IF(N147="snížená",J147,0)</f>
        <v>0</v>
      </c>
      <c r="BG147" s="214">
        <f>IF(N147="zákl. přenesená",J147,0)</f>
        <v>0</v>
      </c>
      <c r="BH147" s="214">
        <f>IF(N147="sníž. přenesená",J147,0)</f>
        <v>0</v>
      </c>
      <c r="BI147" s="214">
        <f>IF(N147="nulová",J147,0)</f>
        <v>0</v>
      </c>
      <c r="BJ147" s="15" t="s">
        <v>75</v>
      </c>
      <c r="BK147" s="214">
        <f>ROUND(I147*H147,2)</f>
        <v>0</v>
      </c>
      <c r="BL147" s="15" t="s">
        <v>120</v>
      </c>
      <c r="BM147" s="15" t="s">
        <v>303</v>
      </c>
    </row>
    <row r="148" s="11" customFormat="1">
      <c r="B148" s="215"/>
      <c r="C148" s="216"/>
      <c r="D148" s="217" t="s">
        <v>122</v>
      </c>
      <c r="E148" s="218" t="s">
        <v>1</v>
      </c>
      <c r="F148" s="219" t="s">
        <v>226</v>
      </c>
      <c r="G148" s="216"/>
      <c r="H148" s="218" t="s">
        <v>1</v>
      </c>
      <c r="I148" s="220"/>
      <c r="J148" s="216"/>
      <c r="K148" s="216"/>
      <c r="L148" s="221"/>
      <c r="M148" s="222"/>
      <c r="N148" s="223"/>
      <c r="O148" s="223"/>
      <c r="P148" s="223"/>
      <c r="Q148" s="223"/>
      <c r="R148" s="223"/>
      <c r="S148" s="223"/>
      <c r="T148" s="224"/>
      <c r="AT148" s="225" t="s">
        <v>122</v>
      </c>
      <c r="AU148" s="225" t="s">
        <v>77</v>
      </c>
      <c r="AV148" s="11" t="s">
        <v>75</v>
      </c>
      <c r="AW148" s="11" t="s">
        <v>30</v>
      </c>
      <c r="AX148" s="11" t="s">
        <v>67</v>
      </c>
      <c r="AY148" s="225" t="s">
        <v>112</v>
      </c>
    </row>
    <row r="149" s="12" customFormat="1">
      <c r="B149" s="226"/>
      <c r="C149" s="227"/>
      <c r="D149" s="217" t="s">
        <v>122</v>
      </c>
      <c r="E149" s="228" t="s">
        <v>1</v>
      </c>
      <c r="F149" s="229" t="s">
        <v>304</v>
      </c>
      <c r="G149" s="227"/>
      <c r="H149" s="230">
        <v>0.71999999999999997</v>
      </c>
      <c r="I149" s="231"/>
      <c r="J149" s="227"/>
      <c r="K149" s="227"/>
      <c r="L149" s="232"/>
      <c r="M149" s="233"/>
      <c r="N149" s="234"/>
      <c r="O149" s="234"/>
      <c r="P149" s="234"/>
      <c r="Q149" s="234"/>
      <c r="R149" s="234"/>
      <c r="S149" s="234"/>
      <c r="T149" s="235"/>
      <c r="AT149" s="236" t="s">
        <v>122</v>
      </c>
      <c r="AU149" s="236" t="s">
        <v>77</v>
      </c>
      <c r="AV149" s="12" t="s">
        <v>77</v>
      </c>
      <c r="AW149" s="12" t="s">
        <v>30</v>
      </c>
      <c r="AX149" s="12" t="s">
        <v>75</v>
      </c>
      <c r="AY149" s="236" t="s">
        <v>112</v>
      </c>
    </row>
    <row r="150" s="1" customFormat="1" ht="16.5" customHeight="1">
      <c r="B150" s="36"/>
      <c r="C150" s="203" t="s">
        <v>305</v>
      </c>
      <c r="D150" s="203" t="s">
        <v>115</v>
      </c>
      <c r="E150" s="204" t="s">
        <v>306</v>
      </c>
      <c r="F150" s="205" t="s">
        <v>307</v>
      </c>
      <c r="G150" s="206" t="s">
        <v>234</v>
      </c>
      <c r="H150" s="207">
        <v>2.198</v>
      </c>
      <c r="I150" s="208"/>
      <c r="J150" s="209">
        <f>ROUND(I150*H150,2)</f>
        <v>0</v>
      </c>
      <c r="K150" s="205" t="s">
        <v>119</v>
      </c>
      <c r="L150" s="41"/>
      <c r="M150" s="210" t="s">
        <v>1</v>
      </c>
      <c r="N150" s="211" t="s">
        <v>38</v>
      </c>
      <c r="O150" s="77"/>
      <c r="P150" s="212">
        <f>O150*H150</f>
        <v>0</v>
      </c>
      <c r="Q150" s="212">
        <v>0</v>
      </c>
      <c r="R150" s="212">
        <f>Q150*H150</f>
        <v>0</v>
      </c>
      <c r="S150" s="212">
        <v>0</v>
      </c>
      <c r="T150" s="213">
        <f>S150*H150</f>
        <v>0</v>
      </c>
      <c r="AR150" s="15" t="s">
        <v>120</v>
      </c>
      <c r="AT150" s="15" t="s">
        <v>115</v>
      </c>
      <c r="AU150" s="15" t="s">
        <v>77</v>
      </c>
      <c r="AY150" s="15" t="s">
        <v>112</v>
      </c>
      <c r="BE150" s="214">
        <f>IF(N150="základní",J150,0)</f>
        <v>0</v>
      </c>
      <c r="BF150" s="214">
        <f>IF(N150="snížená",J150,0)</f>
        <v>0</v>
      </c>
      <c r="BG150" s="214">
        <f>IF(N150="zákl. přenesená",J150,0)</f>
        <v>0</v>
      </c>
      <c r="BH150" s="214">
        <f>IF(N150="sníž. přenesená",J150,0)</f>
        <v>0</v>
      </c>
      <c r="BI150" s="214">
        <f>IF(N150="nulová",J150,0)</f>
        <v>0</v>
      </c>
      <c r="BJ150" s="15" t="s">
        <v>75</v>
      </c>
      <c r="BK150" s="214">
        <f>ROUND(I150*H150,2)</f>
        <v>0</v>
      </c>
      <c r="BL150" s="15" t="s">
        <v>120</v>
      </c>
      <c r="BM150" s="15" t="s">
        <v>308</v>
      </c>
    </row>
    <row r="151" s="11" customFormat="1">
      <c r="B151" s="215"/>
      <c r="C151" s="216"/>
      <c r="D151" s="217" t="s">
        <v>122</v>
      </c>
      <c r="E151" s="218" t="s">
        <v>1</v>
      </c>
      <c r="F151" s="219" t="s">
        <v>309</v>
      </c>
      <c r="G151" s="216"/>
      <c r="H151" s="218" t="s">
        <v>1</v>
      </c>
      <c r="I151" s="220"/>
      <c r="J151" s="216"/>
      <c r="K151" s="216"/>
      <c r="L151" s="221"/>
      <c r="M151" s="222"/>
      <c r="N151" s="223"/>
      <c r="O151" s="223"/>
      <c r="P151" s="223"/>
      <c r="Q151" s="223"/>
      <c r="R151" s="223"/>
      <c r="S151" s="223"/>
      <c r="T151" s="224"/>
      <c r="AT151" s="225" t="s">
        <v>122</v>
      </c>
      <c r="AU151" s="225" t="s">
        <v>77</v>
      </c>
      <c r="AV151" s="11" t="s">
        <v>75</v>
      </c>
      <c r="AW151" s="11" t="s">
        <v>30</v>
      </c>
      <c r="AX151" s="11" t="s">
        <v>67</v>
      </c>
      <c r="AY151" s="225" t="s">
        <v>112</v>
      </c>
    </row>
    <row r="152" s="12" customFormat="1">
      <c r="B152" s="226"/>
      <c r="C152" s="227"/>
      <c r="D152" s="217" t="s">
        <v>122</v>
      </c>
      <c r="E152" s="228" t="s">
        <v>1</v>
      </c>
      <c r="F152" s="229" t="s">
        <v>310</v>
      </c>
      <c r="G152" s="227"/>
      <c r="H152" s="230">
        <v>2.198</v>
      </c>
      <c r="I152" s="231"/>
      <c r="J152" s="227"/>
      <c r="K152" s="227"/>
      <c r="L152" s="232"/>
      <c r="M152" s="233"/>
      <c r="N152" s="234"/>
      <c r="O152" s="234"/>
      <c r="P152" s="234"/>
      <c r="Q152" s="234"/>
      <c r="R152" s="234"/>
      <c r="S152" s="234"/>
      <c r="T152" s="235"/>
      <c r="AT152" s="236" t="s">
        <v>122</v>
      </c>
      <c r="AU152" s="236" t="s">
        <v>77</v>
      </c>
      <c r="AV152" s="12" t="s">
        <v>77</v>
      </c>
      <c r="AW152" s="12" t="s">
        <v>30</v>
      </c>
      <c r="AX152" s="12" t="s">
        <v>75</v>
      </c>
      <c r="AY152" s="236" t="s">
        <v>112</v>
      </c>
    </row>
    <row r="153" s="1" customFormat="1" ht="22.5" customHeight="1">
      <c r="B153" s="36"/>
      <c r="C153" s="203" t="s">
        <v>311</v>
      </c>
      <c r="D153" s="203" t="s">
        <v>115</v>
      </c>
      <c r="E153" s="204" t="s">
        <v>312</v>
      </c>
      <c r="F153" s="205" t="s">
        <v>313</v>
      </c>
      <c r="G153" s="206" t="s">
        <v>202</v>
      </c>
      <c r="H153" s="207">
        <v>38.642000000000003</v>
      </c>
      <c r="I153" s="208"/>
      <c r="J153" s="209">
        <f>ROUND(I153*H153,2)</f>
        <v>0</v>
      </c>
      <c r="K153" s="205" t="s">
        <v>119</v>
      </c>
      <c r="L153" s="41"/>
      <c r="M153" s="210" t="s">
        <v>1</v>
      </c>
      <c r="N153" s="211" t="s">
        <v>38</v>
      </c>
      <c r="O153" s="77"/>
      <c r="P153" s="212">
        <f>O153*H153</f>
        <v>0</v>
      </c>
      <c r="Q153" s="212">
        <v>0.01052</v>
      </c>
      <c r="R153" s="212">
        <f>Q153*H153</f>
        <v>0.40651384000000002</v>
      </c>
      <c r="S153" s="212">
        <v>0</v>
      </c>
      <c r="T153" s="213">
        <f>S153*H153</f>
        <v>0</v>
      </c>
      <c r="AR153" s="15" t="s">
        <v>120</v>
      </c>
      <c r="AT153" s="15" t="s">
        <v>115</v>
      </c>
      <c r="AU153" s="15" t="s">
        <v>77</v>
      </c>
      <c r="AY153" s="15" t="s">
        <v>112</v>
      </c>
      <c r="BE153" s="214">
        <f>IF(N153="základní",J153,0)</f>
        <v>0</v>
      </c>
      <c r="BF153" s="214">
        <f>IF(N153="snížená",J153,0)</f>
        <v>0</v>
      </c>
      <c r="BG153" s="214">
        <f>IF(N153="zákl. přenesená",J153,0)</f>
        <v>0</v>
      </c>
      <c r="BH153" s="214">
        <f>IF(N153="sníž. přenesená",J153,0)</f>
        <v>0</v>
      </c>
      <c r="BI153" s="214">
        <f>IF(N153="nulová",J153,0)</f>
        <v>0</v>
      </c>
      <c r="BJ153" s="15" t="s">
        <v>75</v>
      </c>
      <c r="BK153" s="214">
        <f>ROUND(I153*H153,2)</f>
        <v>0</v>
      </c>
      <c r="BL153" s="15" t="s">
        <v>120</v>
      </c>
      <c r="BM153" s="15" t="s">
        <v>314</v>
      </c>
    </row>
    <row r="154" s="11" customFormat="1">
      <c r="B154" s="215"/>
      <c r="C154" s="216"/>
      <c r="D154" s="217" t="s">
        <v>122</v>
      </c>
      <c r="E154" s="218" t="s">
        <v>1</v>
      </c>
      <c r="F154" s="219" t="s">
        <v>226</v>
      </c>
      <c r="G154" s="216"/>
      <c r="H154" s="218" t="s">
        <v>1</v>
      </c>
      <c r="I154" s="220"/>
      <c r="J154" s="216"/>
      <c r="K154" s="216"/>
      <c r="L154" s="221"/>
      <c r="M154" s="222"/>
      <c r="N154" s="223"/>
      <c r="O154" s="223"/>
      <c r="P154" s="223"/>
      <c r="Q154" s="223"/>
      <c r="R154" s="223"/>
      <c r="S154" s="223"/>
      <c r="T154" s="224"/>
      <c r="AT154" s="225" t="s">
        <v>122</v>
      </c>
      <c r="AU154" s="225" t="s">
        <v>77</v>
      </c>
      <c r="AV154" s="11" t="s">
        <v>75</v>
      </c>
      <c r="AW154" s="11" t="s">
        <v>30</v>
      </c>
      <c r="AX154" s="11" t="s">
        <v>67</v>
      </c>
      <c r="AY154" s="225" t="s">
        <v>112</v>
      </c>
    </row>
    <row r="155" s="12" customFormat="1">
      <c r="B155" s="226"/>
      <c r="C155" s="227"/>
      <c r="D155" s="217" t="s">
        <v>122</v>
      </c>
      <c r="E155" s="228" t="s">
        <v>206</v>
      </c>
      <c r="F155" s="229" t="s">
        <v>315</v>
      </c>
      <c r="G155" s="227"/>
      <c r="H155" s="230">
        <v>38.642000000000003</v>
      </c>
      <c r="I155" s="231"/>
      <c r="J155" s="227"/>
      <c r="K155" s="227"/>
      <c r="L155" s="232"/>
      <c r="M155" s="233"/>
      <c r="N155" s="234"/>
      <c r="O155" s="234"/>
      <c r="P155" s="234"/>
      <c r="Q155" s="234"/>
      <c r="R155" s="234"/>
      <c r="S155" s="234"/>
      <c r="T155" s="235"/>
      <c r="AT155" s="236" t="s">
        <v>122</v>
      </c>
      <c r="AU155" s="236" t="s">
        <v>77</v>
      </c>
      <c r="AV155" s="12" t="s">
        <v>77</v>
      </c>
      <c r="AW155" s="12" t="s">
        <v>30</v>
      </c>
      <c r="AX155" s="12" t="s">
        <v>75</v>
      </c>
      <c r="AY155" s="236" t="s">
        <v>112</v>
      </c>
    </row>
    <row r="156" s="1" customFormat="1" ht="22.5" customHeight="1">
      <c r="B156" s="36"/>
      <c r="C156" s="203" t="s">
        <v>316</v>
      </c>
      <c r="D156" s="203" t="s">
        <v>115</v>
      </c>
      <c r="E156" s="204" t="s">
        <v>317</v>
      </c>
      <c r="F156" s="205" t="s">
        <v>318</v>
      </c>
      <c r="G156" s="206" t="s">
        <v>202</v>
      </c>
      <c r="H156" s="207">
        <v>38.642000000000003</v>
      </c>
      <c r="I156" s="208"/>
      <c r="J156" s="209">
        <f>ROUND(I156*H156,2)</f>
        <v>0</v>
      </c>
      <c r="K156" s="205" t="s">
        <v>119</v>
      </c>
      <c r="L156" s="41"/>
      <c r="M156" s="210" t="s">
        <v>1</v>
      </c>
      <c r="N156" s="211" t="s">
        <v>38</v>
      </c>
      <c r="O156" s="77"/>
      <c r="P156" s="212">
        <f>O156*H156</f>
        <v>0</v>
      </c>
      <c r="Q156" s="212">
        <v>0</v>
      </c>
      <c r="R156" s="212">
        <f>Q156*H156</f>
        <v>0</v>
      </c>
      <c r="S156" s="212">
        <v>0</v>
      </c>
      <c r="T156" s="213">
        <f>S156*H156</f>
        <v>0</v>
      </c>
      <c r="AR156" s="15" t="s">
        <v>120</v>
      </c>
      <c r="AT156" s="15" t="s">
        <v>115</v>
      </c>
      <c r="AU156" s="15" t="s">
        <v>77</v>
      </c>
      <c r="AY156" s="15" t="s">
        <v>112</v>
      </c>
      <c r="BE156" s="214">
        <f>IF(N156="základní",J156,0)</f>
        <v>0</v>
      </c>
      <c r="BF156" s="214">
        <f>IF(N156="snížená",J156,0)</f>
        <v>0</v>
      </c>
      <c r="BG156" s="214">
        <f>IF(N156="zákl. přenesená",J156,0)</f>
        <v>0</v>
      </c>
      <c r="BH156" s="214">
        <f>IF(N156="sníž. přenesená",J156,0)</f>
        <v>0</v>
      </c>
      <c r="BI156" s="214">
        <f>IF(N156="nulová",J156,0)</f>
        <v>0</v>
      </c>
      <c r="BJ156" s="15" t="s">
        <v>75</v>
      </c>
      <c r="BK156" s="214">
        <f>ROUND(I156*H156,2)</f>
        <v>0</v>
      </c>
      <c r="BL156" s="15" t="s">
        <v>120</v>
      </c>
      <c r="BM156" s="15" t="s">
        <v>319</v>
      </c>
    </row>
    <row r="157" s="12" customFormat="1">
      <c r="B157" s="226"/>
      <c r="C157" s="227"/>
      <c r="D157" s="217" t="s">
        <v>122</v>
      </c>
      <c r="E157" s="228" t="s">
        <v>1</v>
      </c>
      <c r="F157" s="229" t="s">
        <v>206</v>
      </c>
      <c r="G157" s="227"/>
      <c r="H157" s="230">
        <v>38.642000000000003</v>
      </c>
      <c r="I157" s="231"/>
      <c r="J157" s="227"/>
      <c r="K157" s="227"/>
      <c r="L157" s="232"/>
      <c r="M157" s="233"/>
      <c r="N157" s="234"/>
      <c r="O157" s="234"/>
      <c r="P157" s="234"/>
      <c r="Q157" s="234"/>
      <c r="R157" s="234"/>
      <c r="S157" s="234"/>
      <c r="T157" s="235"/>
      <c r="AT157" s="236" t="s">
        <v>122</v>
      </c>
      <c r="AU157" s="236" t="s">
        <v>77</v>
      </c>
      <c r="AV157" s="12" t="s">
        <v>77</v>
      </c>
      <c r="AW157" s="12" t="s">
        <v>30</v>
      </c>
      <c r="AX157" s="12" t="s">
        <v>75</v>
      </c>
      <c r="AY157" s="236" t="s">
        <v>112</v>
      </c>
    </row>
    <row r="158" s="1" customFormat="1" ht="16.5" customHeight="1">
      <c r="B158" s="36"/>
      <c r="C158" s="203" t="s">
        <v>7</v>
      </c>
      <c r="D158" s="203" t="s">
        <v>115</v>
      </c>
      <c r="E158" s="204" t="s">
        <v>320</v>
      </c>
      <c r="F158" s="205" t="s">
        <v>321</v>
      </c>
      <c r="G158" s="206" t="s">
        <v>322</v>
      </c>
      <c r="H158" s="207">
        <v>329.88999999999999</v>
      </c>
      <c r="I158" s="208"/>
      <c r="J158" s="209">
        <f>ROUND(I158*H158,2)</f>
        <v>0</v>
      </c>
      <c r="K158" s="205" t="s">
        <v>119</v>
      </c>
      <c r="L158" s="41"/>
      <c r="M158" s="210" t="s">
        <v>1</v>
      </c>
      <c r="N158" s="211" t="s">
        <v>38</v>
      </c>
      <c r="O158" s="77"/>
      <c r="P158" s="212">
        <f>O158*H158</f>
        <v>0</v>
      </c>
      <c r="Q158" s="212">
        <v>0.00019000000000000001</v>
      </c>
      <c r="R158" s="212">
        <f>Q158*H158</f>
        <v>0.062679100000000001</v>
      </c>
      <c r="S158" s="212">
        <v>0</v>
      </c>
      <c r="T158" s="213">
        <f>S158*H158</f>
        <v>0</v>
      </c>
      <c r="AR158" s="15" t="s">
        <v>120</v>
      </c>
      <c r="AT158" s="15" t="s">
        <v>115</v>
      </c>
      <c r="AU158" s="15" t="s">
        <v>77</v>
      </c>
      <c r="AY158" s="15" t="s">
        <v>112</v>
      </c>
      <c r="BE158" s="214">
        <f>IF(N158="základní",J158,0)</f>
        <v>0</v>
      </c>
      <c r="BF158" s="214">
        <f>IF(N158="snížená",J158,0)</f>
        <v>0</v>
      </c>
      <c r="BG158" s="214">
        <f>IF(N158="zákl. přenesená",J158,0)</f>
        <v>0</v>
      </c>
      <c r="BH158" s="214">
        <f>IF(N158="sníž. přenesená",J158,0)</f>
        <v>0</v>
      </c>
      <c r="BI158" s="214">
        <f>IF(N158="nulová",J158,0)</f>
        <v>0</v>
      </c>
      <c r="BJ158" s="15" t="s">
        <v>75</v>
      </c>
      <c r="BK158" s="214">
        <f>ROUND(I158*H158,2)</f>
        <v>0</v>
      </c>
      <c r="BL158" s="15" t="s">
        <v>120</v>
      </c>
      <c r="BM158" s="15" t="s">
        <v>323</v>
      </c>
    </row>
    <row r="159" s="11" customFormat="1">
      <c r="B159" s="215"/>
      <c r="C159" s="216"/>
      <c r="D159" s="217" t="s">
        <v>122</v>
      </c>
      <c r="E159" s="218" t="s">
        <v>1</v>
      </c>
      <c r="F159" s="219" t="s">
        <v>324</v>
      </c>
      <c r="G159" s="216"/>
      <c r="H159" s="218" t="s">
        <v>1</v>
      </c>
      <c r="I159" s="220"/>
      <c r="J159" s="216"/>
      <c r="K159" s="216"/>
      <c r="L159" s="221"/>
      <c r="M159" s="222"/>
      <c r="N159" s="223"/>
      <c r="O159" s="223"/>
      <c r="P159" s="223"/>
      <c r="Q159" s="223"/>
      <c r="R159" s="223"/>
      <c r="S159" s="223"/>
      <c r="T159" s="224"/>
      <c r="AT159" s="225" t="s">
        <v>122</v>
      </c>
      <c r="AU159" s="225" t="s">
        <v>77</v>
      </c>
      <c r="AV159" s="11" t="s">
        <v>75</v>
      </c>
      <c r="AW159" s="11" t="s">
        <v>30</v>
      </c>
      <c r="AX159" s="11" t="s">
        <v>67</v>
      </c>
      <c r="AY159" s="225" t="s">
        <v>112</v>
      </c>
    </row>
    <row r="160" s="12" customFormat="1">
      <c r="B160" s="226"/>
      <c r="C160" s="227"/>
      <c r="D160" s="217" t="s">
        <v>122</v>
      </c>
      <c r="E160" s="228" t="s">
        <v>1</v>
      </c>
      <c r="F160" s="229" t="s">
        <v>325</v>
      </c>
      <c r="G160" s="227"/>
      <c r="H160" s="230">
        <v>329.88999999999999</v>
      </c>
      <c r="I160" s="231"/>
      <c r="J160" s="227"/>
      <c r="K160" s="227"/>
      <c r="L160" s="232"/>
      <c r="M160" s="233"/>
      <c r="N160" s="234"/>
      <c r="O160" s="234"/>
      <c r="P160" s="234"/>
      <c r="Q160" s="234"/>
      <c r="R160" s="234"/>
      <c r="S160" s="234"/>
      <c r="T160" s="235"/>
      <c r="AT160" s="236" t="s">
        <v>122</v>
      </c>
      <c r="AU160" s="236" t="s">
        <v>77</v>
      </c>
      <c r="AV160" s="12" t="s">
        <v>77</v>
      </c>
      <c r="AW160" s="12" t="s">
        <v>30</v>
      </c>
      <c r="AX160" s="12" t="s">
        <v>75</v>
      </c>
      <c r="AY160" s="236" t="s">
        <v>112</v>
      </c>
    </row>
    <row r="161" s="1" customFormat="1" ht="33.75" customHeight="1">
      <c r="B161" s="36"/>
      <c r="C161" s="203" t="s">
        <v>326</v>
      </c>
      <c r="D161" s="203" t="s">
        <v>115</v>
      </c>
      <c r="E161" s="204" t="s">
        <v>327</v>
      </c>
      <c r="F161" s="205" t="s">
        <v>328</v>
      </c>
      <c r="G161" s="206" t="s">
        <v>261</v>
      </c>
      <c r="H161" s="207">
        <v>0.14899999999999999</v>
      </c>
      <c r="I161" s="208"/>
      <c r="J161" s="209">
        <f>ROUND(I161*H161,2)</f>
        <v>0</v>
      </c>
      <c r="K161" s="205" t="s">
        <v>119</v>
      </c>
      <c r="L161" s="41"/>
      <c r="M161" s="210" t="s">
        <v>1</v>
      </c>
      <c r="N161" s="211" t="s">
        <v>38</v>
      </c>
      <c r="O161" s="77"/>
      <c r="P161" s="212">
        <f>O161*H161</f>
        <v>0</v>
      </c>
      <c r="Q161" s="212">
        <v>1.0958000000000001</v>
      </c>
      <c r="R161" s="212">
        <f>Q161*H161</f>
        <v>0.16327420000000001</v>
      </c>
      <c r="S161" s="212">
        <v>0</v>
      </c>
      <c r="T161" s="213">
        <f>S161*H161</f>
        <v>0</v>
      </c>
      <c r="AR161" s="15" t="s">
        <v>120</v>
      </c>
      <c r="AT161" s="15" t="s">
        <v>115</v>
      </c>
      <c r="AU161" s="15" t="s">
        <v>77</v>
      </c>
      <c r="AY161" s="15" t="s">
        <v>112</v>
      </c>
      <c r="BE161" s="214">
        <f>IF(N161="základní",J161,0)</f>
        <v>0</v>
      </c>
      <c r="BF161" s="214">
        <f>IF(N161="snížená",J161,0)</f>
        <v>0</v>
      </c>
      <c r="BG161" s="214">
        <f>IF(N161="zákl. přenesená",J161,0)</f>
        <v>0</v>
      </c>
      <c r="BH161" s="214">
        <f>IF(N161="sníž. přenesená",J161,0)</f>
        <v>0</v>
      </c>
      <c r="BI161" s="214">
        <f>IF(N161="nulová",J161,0)</f>
        <v>0</v>
      </c>
      <c r="BJ161" s="15" t="s">
        <v>75</v>
      </c>
      <c r="BK161" s="214">
        <f>ROUND(I161*H161,2)</f>
        <v>0</v>
      </c>
      <c r="BL161" s="15" t="s">
        <v>120</v>
      </c>
      <c r="BM161" s="15" t="s">
        <v>329</v>
      </c>
    </row>
    <row r="162" s="11" customFormat="1">
      <c r="B162" s="215"/>
      <c r="C162" s="216"/>
      <c r="D162" s="217" t="s">
        <v>122</v>
      </c>
      <c r="E162" s="218" t="s">
        <v>1</v>
      </c>
      <c r="F162" s="219" t="s">
        <v>330</v>
      </c>
      <c r="G162" s="216"/>
      <c r="H162" s="218" t="s">
        <v>1</v>
      </c>
      <c r="I162" s="220"/>
      <c r="J162" s="216"/>
      <c r="K162" s="216"/>
      <c r="L162" s="221"/>
      <c r="M162" s="222"/>
      <c r="N162" s="223"/>
      <c r="O162" s="223"/>
      <c r="P162" s="223"/>
      <c r="Q162" s="223"/>
      <c r="R162" s="223"/>
      <c r="S162" s="223"/>
      <c r="T162" s="224"/>
      <c r="AT162" s="225" t="s">
        <v>122</v>
      </c>
      <c r="AU162" s="225" t="s">
        <v>77</v>
      </c>
      <c r="AV162" s="11" t="s">
        <v>75</v>
      </c>
      <c r="AW162" s="11" t="s">
        <v>30</v>
      </c>
      <c r="AX162" s="11" t="s">
        <v>67</v>
      </c>
      <c r="AY162" s="225" t="s">
        <v>112</v>
      </c>
    </row>
    <row r="163" s="12" customFormat="1">
      <c r="B163" s="226"/>
      <c r="C163" s="227"/>
      <c r="D163" s="217" t="s">
        <v>122</v>
      </c>
      <c r="E163" s="228" t="s">
        <v>1</v>
      </c>
      <c r="F163" s="229" t="s">
        <v>331</v>
      </c>
      <c r="G163" s="227"/>
      <c r="H163" s="230">
        <v>0.028000000000000001</v>
      </c>
      <c r="I163" s="231"/>
      <c r="J163" s="227"/>
      <c r="K163" s="227"/>
      <c r="L163" s="232"/>
      <c r="M163" s="233"/>
      <c r="N163" s="234"/>
      <c r="O163" s="234"/>
      <c r="P163" s="234"/>
      <c r="Q163" s="234"/>
      <c r="R163" s="234"/>
      <c r="S163" s="234"/>
      <c r="T163" s="235"/>
      <c r="AT163" s="236" t="s">
        <v>122</v>
      </c>
      <c r="AU163" s="236" t="s">
        <v>77</v>
      </c>
      <c r="AV163" s="12" t="s">
        <v>77</v>
      </c>
      <c r="AW163" s="12" t="s">
        <v>30</v>
      </c>
      <c r="AX163" s="12" t="s">
        <v>67</v>
      </c>
      <c r="AY163" s="236" t="s">
        <v>112</v>
      </c>
    </row>
    <row r="164" s="12" customFormat="1">
      <c r="B164" s="226"/>
      <c r="C164" s="227"/>
      <c r="D164" s="217" t="s">
        <v>122</v>
      </c>
      <c r="E164" s="228" t="s">
        <v>1</v>
      </c>
      <c r="F164" s="229" t="s">
        <v>332</v>
      </c>
      <c r="G164" s="227"/>
      <c r="H164" s="230">
        <v>0.10100000000000001</v>
      </c>
      <c r="I164" s="231"/>
      <c r="J164" s="227"/>
      <c r="K164" s="227"/>
      <c r="L164" s="232"/>
      <c r="M164" s="233"/>
      <c r="N164" s="234"/>
      <c r="O164" s="234"/>
      <c r="P164" s="234"/>
      <c r="Q164" s="234"/>
      <c r="R164" s="234"/>
      <c r="S164" s="234"/>
      <c r="T164" s="235"/>
      <c r="AT164" s="236" t="s">
        <v>122</v>
      </c>
      <c r="AU164" s="236" t="s">
        <v>77</v>
      </c>
      <c r="AV164" s="12" t="s">
        <v>77</v>
      </c>
      <c r="AW164" s="12" t="s">
        <v>30</v>
      </c>
      <c r="AX164" s="12" t="s">
        <v>67</v>
      </c>
      <c r="AY164" s="236" t="s">
        <v>112</v>
      </c>
    </row>
    <row r="165" s="12" customFormat="1">
      <c r="B165" s="226"/>
      <c r="C165" s="227"/>
      <c r="D165" s="217" t="s">
        <v>122</v>
      </c>
      <c r="E165" s="228" t="s">
        <v>1</v>
      </c>
      <c r="F165" s="229" t="s">
        <v>333</v>
      </c>
      <c r="G165" s="227"/>
      <c r="H165" s="230">
        <v>0.02</v>
      </c>
      <c r="I165" s="231"/>
      <c r="J165" s="227"/>
      <c r="K165" s="227"/>
      <c r="L165" s="232"/>
      <c r="M165" s="233"/>
      <c r="N165" s="234"/>
      <c r="O165" s="234"/>
      <c r="P165" s="234"/>
      <c r="Q165" s="234"/>
      <c r="R165" s="234"/>
      <c r="S165" s="234"/>
      <c r="T165" s="235"/>
      <c r="AT165" s="236" t="s">
        <v>122</v>
      </c>
      <c r="AU165" s="236" t="s">
        <v>77</v>
      </c>
      <c r="AV165" s="12" t="s">
        <v>77</v>
      </c>
      <c r="AW165" s="12" t="s">
        <v>30</v>
      </c>
      <c r="AX165" s="12" t="s">
        <v>67</v>
      </c>
      <c r="AY165" s="236" t="s">
        <v>112</v>
      </c>
    </row>
    <row r="166" s="13" customFormat="1">
      <c r="B166" s="251"/>
      <c r="C166" s="252"/>
      <c r="D166" s="217" t="s">
        <v>122</v>
      </c>
      <c r="E166" s="253" t="s">
        <v>1</v>
      </c>
      <c r="F166" s="254" t="s">
        <v>334</v>
      </c>
      <c r="G166" s="252"/>
      <c r="H166" s="255">
        <v>0.14899999999999999</v>
      </c>
      <c r="I166" s="256"/>
      <c r="J166" s="252"/>
      <c r="K166" s="252"/>
      <c r="L166" s="257"/>
      <c r="M166" s="258"/>
      <c r="N166" s="259"/>
      <c r="O166" s="259"/>
      <c r="P166" s="259"/>
      <c r="Q166" s="259"/>
      <c r="R166" s="259"/>
      <c r="S166" s="259"/>
      <c r="T166" s="260"/>
      <c r="AT166" s="261" t="s">
        <v>122</v>
      </c>
      <c r="AU166" s="261" t="s">
        <v>77</v>
      </c>
      <c r="AV166" s="13" t="s">
        <v>120</v>
      </c>
      <c r="AW166" s="13" t="s">
        <v>30</v>
      </c>
      <c r="AX166" s="13" t="s">
        <v>75</v>
      </c>
      <c r="AY166" s="261" t="s">
        <v>112</v>
      </c>
    </row>
    <row r="167" s="1" customFormat="1" ht="33.75" customHeight="1">
      <c r="B167" s="36"/>
      <c r="C167" s="203" t="s">
        <v>335</v>
      </c>
      <c r="D167" s="203" t="s">
        <v>115</v>
      </c>
      <c r="E167" s="204" t="s">
        <v>336</v>
      </c>
      <c r="F167" s="205" t="s">
        <v>337</v>
      </c>
      <c r="G167" s="206" t="s">
        <v>261</v>
      </c>
      <c r="H167" s="207">
        <v>0.89700000000000002</v>
      </c>
      <c r="I167" s="208"/>
      <c r="J167" s="209">
        <f>ROUND(I167*H167,2)</f>
        <v>0</v>
      </c>
      <c r="K167" s="205" t="s">
        <v>119</v>
      </c>
      <c r="L167" s="41"/>
      <c r="M167" s="210" t="s">
        <v>1</v>
      </c>
      <c r="N167" s="211" t="s">
        <v>38</v>
      </c>
      <c r="O167" s="77"/>
      <c r="P167" s="212">
        <f>O167*H167</f>
        <v>0</v>
      </c>
      <c r="Q167" s="212">
        <v>1.0395099999999999</v>
      </c>
      <c r="R167" s="212">
        <f>Q167*H167</f>
        <v>0.93244046999999997</v>
      </c>
      <c r="S167" s="212">
        <v>0</v>
      </c>
      <c r="T167" s="213">
        <f>S167*H167</f>
        <v>0</v>
      </c>
      <c r="AR167" s="15" t="s">
        <v>120</v>
      </c>
      <c r="AT167" s="15" t="s">
        <v>115</v>
      </c>
      <c r="AU167" s="15" t="s">
        <v>77</v>
      </c>
      <c r="AY167" s="15" t="s">
        <v>112</v>
      </c>
      <c r="BE167" s="214">
        <f>IF(N167="základní",J167,0)</f>
        <v>0</v>
      </c>
      <c r="BF167" s="214">
        <f>IF(N167="snížená",J167,0)</f>
        <v>0</v>
      </c>
      <c r="BG167" s="214">
        <f>IF(N167="zákl. přenesená",J167,0)</f>
        <v>0</v>
      </c>
      <c r="BH167" s="214">
        <f>IF(N167="sníž. přenesená",J167,0)</f>
        <v>0</v>
      </c>
      <c r="BI167" s="214">
        <f>IF(N167="nulová",J167,0)</f>
        <v>0</v>
      </c>
      <c r="BJ167" s="15" t="s">
        <v>75</v>
      </c>
      <c r="BK167" s="214">
        <f>ROUND(I167*H167,2)</f>
        <v>0</v>
      </c>
      <c r="BL167" s="15" t="s">
        <v>120</v>
      </c>
      <c r="BM167" s="15" t="s">
        <v>338</v>
      </c>
    </row>
    <row r="168" s="11" customFormat="1">
      <c r="B168" s="215"/>
      <c r="C168" s="216"/>
      <c r="D168" s="217" t="s">
        <v>122</v>
      </c>
      <c r="E168" s="218" t="s">
        <v>1</v>
      </c>
      <c r="F168" s="219" t="s">
        <v>226</v>
      </c>
      <c r="G168" s="216"/>
      <c r="H168" s="218" t="s">
        <v>1</v>
      </c>
      <c r="I168" s="220"/>
      <c r="J168" s="216"/>
      <c r="K168" s="216"/>
      <c r="L168" s="221"/>
      <c r="M168" s="222"/>
      <c r="N168" s="223"/>
      <c r="O168" s="223"/>
      <c r="P168" s="223"/>
      <c r="Q168" s="223"/>
      <c r="R168" s="223"/>
      <c r="S168" s="223"/>
      <c r="T168" s="224"/>
      <c r="AT168" s="225" t="s">
        <v>122</v>
      </c>
      <c r="AU168" s="225" t="s">
        <v>77</v>
      </c>
      <c r="AV168" s="11" t="s">
        <v>75</v>
      </c>
      <c r="AW168" s="11" t="s">
        <v>30</v>
      </c>
      <c r="AX168" s="11" t="s">
        <v>67</v>
      </c>
      <c r="AY168" s="225" t="s">
        <v>112</v>
      </c>
    </row>
    <row r="169" s="12" customFormat="1">
      <c r="B169" s="226"/>
      <c r="C169" s="227"/>
      <c r="D169" s="217" t="s">
        <v>122</v>
      </c>
      <c r="E169" s="228" t="s">
        <v>1</v>
      </c>
      <c r="F169" s="229" t="s">
        <v>339</v>
      </c>
      <c r="G169" s="227"/>
      <c r="H169" s="230">
        <v>0.89700000000000002</v>
      </c>
      <c r="I169" s="231"/>
      <c r="J169" s="227"/>
      <c r="K169" s="227"/>
      <c r="L169" s="232"/>
      <c r="M169" s="233"/>
      <c r="N169" s="234"/>
      <c r="O169" s="234"/>
      <c r="P169" s="234"/>
      <c r="Q169" s="234"/>
      <c r="R169" s="234"/>
      <c r="S169" s="234"/>
      <c r="T169" s="235"/>
      <c r="AT169" s="236" t="s">
        <v>122</v>
      </c>
      <c r="AU169" s="236" t="s">
        <v>77</v>
      </c>
      <c r="AV169" s="12" t="s">
        <v>77</v>
      </c>
      <c r="AW169" s="12" t="s">
        <v>30</v>
      </c>
      <c r="AX169" s="12" t="s">
        <v>75</v>
      </c>
      <c r="AY169" s="236" t="s">
        <v>112</v>
      </c>
    </row>
    <row r="170" s="1" customFormat="1" ht="16.5" customHeight="1">
      <c r="B170" s="36"/>
      <c r="C170" s="203" t="s">
        <v>340</v>
      </c>
      <c r="D170" s="203" t="s">
        <v>115</v>
      </c>
      <c r="E170" s="204" t="s">
        <v>341</v>
      </c>
      <c r="F170" s="205" t="s">
        <v>342</v>
      </c>
      <c r="G170" s="206" t="s">
        <v>322</v>
      </c>
      <c r="H170" s="207">
        <v>143</v>
      </c>
      <c r="I170" s="208"/>
      <c r="J170" s="209">
        <f>ROUND(I170*H170,2)</f>
        <v>0</v>
      </c>
      <c r="K170" s="205" t="s">
        <v>119</v>
      </c>
      <c r="L170" s="41"/>
      <c r="M170" s="210" t="s">
        <v>1</v>
      </c>
      <c r="N170" s="211" t="s">
        <v>38</v>
      </c>
      <c r="O170" s="77"/>
      <c r="P170" s="212">
        <f>O170*H170</f>
        <v>0</v>
      </c>
      <c r="Q170" s="212">
        <v>0.00044999999999999999</v>
      </c>
      <c r="R170" s="212">
        <f>Q170*H170</f>
        <v>0.064350000000000004</v>
      </c>
      <c r="S170" s="212">
        <v>0</v>
      </c>
      <c r="T170" s="213">
        <f>S170*H170</f>
        <v>0</v>
      </c>
      <c r="AR170" s="15" t="s">
        <v>120</v>
      </c>
      <c r="AT170" s="15" t="s">
        <v>115</v>
      </c>
      <c r="AU170" s="15" t="s">
        <v>77</v>
      </c>
      <c r="AY170" s="15" t="s">
        <v>112</v>
      </c>
      <c r="BE170" s="214">
        <f>IF(N170="základní",J170,0)</f>
        <v>0</v>
      </c>
      <c r="BF170" s="214">
        <f>IF(N170="snížená",J170,0)</f>
        <v>0</v>
      </c>
      <c r="BG170" s="214">
        <f>IF(N170="zákl. přenesená",J170,0)</f>
        <v>0</v>
      </c>
      <c r="BH170" s="214">
        <f>IF(N170="sníž. přenesená",J170,0)</f>
        <v>0</v>
      </c>
      <c r="BI170" s="214">
        <f>IF(N170="nulová",J170,0)</f>
        <v>0</v>
      </c>
      <c r="BJ170" s="15" t="s">
        <v>75</v>
      </c>
      <c r="BK170" s="214">
        <f>ROUND(I170*H170,2)</f>
        <v>0</v>
      </c>
      <c r="BL170" s="15" t="s">
        <v>120</v>
      </c>
      <c r="BM170" s="15" t="s">
        <v>343</v>
      </c>
    </row>
    <row r="171" s="11" customFormat="1">
      <c r="B171" s="215"/>
      <c r="C171" s="216"/>
      <c r="D171" s="217" t="s">
        <v>122</v>
      </c>
      <c r="E171" s="218" t="s">
        <v>1</v>
      </c>
      <c r="F171" s="219" t="s">
        <v>226</v>
      </c>
      <c r="G171" s="216"/>
      <c r="H171" s="218" t="s">
        <v>1</v>
      </c>
      <c r="I171" s="220"/>
      <c r="J171" s="216"/>
      <c r="K171" s="216"/>
      <c r="L171" s="221"/>
      <c r="M171" s="222"/>
      <c r="N171" s="223"/>
      <c r="O171" s="223"/>
      <c r="P171" s="223"/>
      <c r="Q171" s="223"/>
      <c r="R171" s="223"/>
      <c r="S171" s="223"/>
      <c r="T171" s="224"/>
      <c r="AT171" s="225" t="s">
        <v>122</v>
      </c>
      <c r="AU171" s="225" t="s">
        <v>77</v>
      </c>
      <c r="AV171" s="11" t="s">
        <v>75</v>
      </c>
      <c r="AW171" s="11" t="s">
        <v>30</v>
      </c>
      <c r="AX171" s="11" t="s">
        <v>67</v>
      </c>
      <c r="AY171" s="225" t="s">
        <v>112</v>
      </c>
    </row>
    <row r="172" s="12" customFormat="1">
      <c r="B172" s="226"/>
      <c r="C172" s="227"/>
      <c r="D172" s="217" t="s">
        <v>122</v>
      </c>
      <c r="E172" s="228" t="s">
        <v>1</v>
      </c>
      <c r="F172" s="229" t="s">
        <v>344</v>
      </c>
      <c r="G172" s="227"/>
      <c r="H172" s="230">
        <v>143</v>
      </c>
      <c r="I172" s="231"/>
      <c r="J172" s="227"/>
      <c r="K172" s="227"/>
      <c r="L172" s="232"/>
      <c r="M172" s="233"/>
      <c r="N172" s="234"/>
      <c r="O172" s="234"/>
      <c r="P172" s="234"/>
      <c r="Q172" s="234"/>
      <c r="R172" s="234"/>
      <c r="S172" s="234"/>
      <c r="T172" s="235"/>
      <c r="AT172" s="236" t="s">
        <v>122</v>
      </c>
      <c r="AU172" s="236" t="s">
        <v>77</v>
      </c>
      <c r="AV172" s="12" t="s">
        <v>77</v>
      </c>
      <c r="AW172" s="12" t="s">
        <v>30</v>
      </c>
      <c r="AX172" s="12" t="s">
        <v>75</v>
      </c>
      <c r="AY172" s="236" t="s">
        <v>112</v>
      </c>
    </row>
    <row r="173" s="1" customFormat="1" ht="16.5" customHeight="1">
      <c r="B173" s="36"/>
      <c r="C173" s="203" t="s">
        <v>345</v>
      </c>
      <c r="D173" s="203" t="s">
        <v>115</v>
      </c>
      <c r="E173" s="204" t="s">
        <v>346</v>
      </c>
      <c r="F173" s="205" t="s">
        <v>347</v>
      </c>
      <c r="G173" s="206" t="s">
        <v>322</v>
      </c>
      <c r="H173" s="207">
        <v>1</v>
      </c>
      <c r="I173" s="208"/>
      <c r="J173" s="209">
        <f>ROUND(I173*H173,2)</f>
        <v>0</v>
      </c>
      <c r="K173" s="205" t="s">
        <v>119</v>
      </c>
      <c r="L173" s="41"/>
      <c r="M173" s="210" t="s">
        <v>1</v>
      </c>
      <c r="N173" s="211" t="s">
        <v>38</v>
      </c>
      <c r="O173" s="77"/>
      <c r="P173" s="212">
        <f>O173*H173</f>
        <v>0</v>
      </c>
      <c r="Q173" s="212">
        <v>0.00080999999999999996</v>
      </c>
      <c r="R173" s="212">
        <f>Q173*H173</f>
        <v>0.00080999999999999996</v>
      </c>
      <c r="S173" s="212">
        <v>0</v>
      </c>
      <c r="T173" s="213">
        <f>S173*H173</f>
        <v>0</v>
      </c>
      <c r="AR173" s="15" t="s">
        <v>120</v>
      </c>
      <c r="AT173" s="15" t="s">
        <v>115</v>
      </c>
      <c r="AU173" s="15" t="s">
        <v>77</v>
      </c>
      <c r="AY173" s="15" t="s">
        <v>112</v>
      </c>
      <c r="BE173" s="214">
        <f>IF(N173="základní",J173,0)</f>
        <v>0</v>
      </c>
      <c r="BF173" s="214">
        <f>IF(N173="snížená",J173,0)</f>
        <v>0</v>
      </c>
      <c r="BG173" s="214">
        <f>IF(N173="zákl. přenesená",J173,0)</f>
        <v>0</v>
      </c>
      <c r="BH173" s="214">
        <f>IF(N173="sníž. přenesená",J173,0)</f>
        <v>0</v>
      </c>
      <c r="BI173" s="214">
        <f>IF(N173="nulová",J173,0)</f>
        <v>0</v>
      </c>
      <c r="BJ173" s="15" t="s">
        <v>75</v>
      </c>
      <c r="BK173" s="214">
        <f>ROUND(I173*H173,2)</f>
        <v>0</v>
      </c>
      <c r="BL173" s="15" t="s">
        <v>120</v>
      </c>
      <c r="BM173" s="15" t="s">
        <v>348</v>
      </c>
    </row>
    <row r="174" s="11" customFormat="1">
      <c r="B174" s="215"/>
      <c r="C174" s="216"/>
      <c r="D174" s="217" t="s">
        <v>122</v>
      </c>
      <c r="E174" s="218" t="s">
        <v>1</v>
      </c>
      <c r="F174" s="219" t="s">
        <v>226</v>
      </c>
      <c r="G174" s="216"/>
      <c r="H174" s="218" t="s">
        <v>1</v>
      </c>
      <c r="I174" s="220"/>
      <c r="J174" s="216"/>
      <c r="K174" s="216"/>
      <c r="L174" s="221"/>
      <c r="M174" s="222"/>
      <c r="N174" s="223"/>
      <c r="O174" s="223"/>
      <c r="P174" s="223"/>
      <c r="Q174" s="223"/>
      <c r="R174" s="223"/>
      <c r="S174" s="223"/>
      <c r="T174" s="224"/>
      <c r="AT174" s="225" t="s">
        <v>122</v>
      </c>
      <c r="AU174" s="225" t="s">
        <v>77</v>
      </c>
      <c r="AV174" s="11" t="s">
        <v>75</v>
      </c>
      <c r="AW174" s="11" t="s">
        <v>30</v>
      </c>
      <c r="AX174" s="11" t="s">
        <v>67</v>
      </c>
      <c r="AY174" s="225" t="s">
        <v>112</v>
      </c>
    </row>
    <row r="175" s="12" customFormat="1">
      <c r="B175" s="226"/>
      <c r="C175" s="227"/>
      <c r="D175" s="217" t="s">
        <v>122</v>
      </c>
      <c r="E175" s="228" t="s">
        <v>1</v>
      </c>
      <c r="F175" s="229" t="s">
        <v>75</v>
      </c>
      <c r="G175" s="227"/>
      <c r="H175" s="230">
        <v>1</v>
      </c>
      <c r="I175" s="231"/>
      <c r="J175" s="227"/>
      <c r="K175" s="227"/>
      <c r="L175" s="232"/>
      <c r="M175" s="233"/>
      <c r="N175" s="234"/>
      <c r="O175" s="234"/>
      <c r="P175" s="234"/>
      <c r="Q175" s="234"/>
      <c r="R175" s="234"/>
      <c r="S175" s="234"/>
      <c r="T175" s="235"/>
      <c r="AT175" s="236" t="s">
        <v>122</v>
      </c>
      <c r="AU175" s="236" t="s">
        <v>77</v>
      </c>
      <c r="AV175" s="12" t="s">
        <v>77</v>
      </c>
      <c r="AW175" s="12" t="s">
        <v>30</v>
      </c>
      <c r="AX175" s="12" t="s">
        <v>75</v>
      </c>
      <c r="AY175" s="236" t="s">
        <v>112</v>
      </c>
    </row>
    <row r="176" s="1" customFormat="1" ht="16.5" customHeight="1">
      <c r="B176" s="36"/>
      <c r="C176" s="241" t="s">
        <v>349</v>
      </c>
      <c r="D176" s="241" t="s">
        <v>275</v>
      </c>
      <c r="E176" s="242" t="s">
        <v>350</v>
      </c>
      <c r="F176" s="243" t="s">
        <v>351</v>
      </c>
      <c r="G176" s="244" t="s">
        <v>352</v>
      </c>
      <c r="H176" s="245">
        <v>1</v>
      </c>
      <c r="I176" s="246"/>
      <c r="J176" s="247">
        <f>ROUND(I176*H176,2)</f>
        <v>0</v>
      </c>
      <c r="K176" s="243" t="s">
        <v>119</v>
      </c>
      <c r="L176" s="248"/>
      <c r="M176" s="249" t="s">
        <v>1</v>
      </c>
      <c r="N176" s="250" t="s">
        <v>38</v>
      </c>
      <c r="O176" s="77"/>
      <c r="P176" s="212">
        <f>O176*H176</f>
        <v>0</v>
      </c>
      <c r="Q176" s="212">
        <v>0.00012999999999999999</v>
      </c>
      <c r="R176" s="212">
        <f>Q176*H176</f>
        <v>0.00012999999999999999</v>
      </c>
      <c r="S176" s="212">
        <v>0</v>
      </c>
      <c r="T176" s="213">
        <f>S176*H176</f>
        <v>0</v>
      </c>
      <c r="AR176" s="15" t="s">
        <v>154</v>
      </c>
      <c r="AT176" s="15" t="s">
        <v>275</v>
      </c>
      <c r="AU176" s="15" t="s">
        <v>77</v>
      </c>
      <c r="AY176" s="15" t="s">
        <v>112</v>
      </c>
      <c r="BE176" s="214">
        <f>IF(N176="základní",J176,0)</f>
        <v>0</v>
      </c>
      <c r="BF176" s="214">
        <f>IF(N176="snížená",J176,0)</f>
        <v>0</v>
      </c>
      <c r="BG176" s="214">
        <f>IF(N176="zákl. přenesená",J176,0)</f>
        <v>0</v>
      </c>
      <c r="BH176" s="214">
        <f>IF(N176="sníž. přenesená",J176,0)</f>
        <v>0</v>
      </c>
      <c r="BI176" s="214">
        <f>IF(N176="nulová",J176,0)</f>
        <v>0</v>
      </c>
      <c r="BJ176" s="15" t="s">
        <v>75</v>
      </c>
      <c r="BK176" s="214">
        <f>ROUND(I176*H176,2)</f>
        <v>0</v>
      </c>
      <c r="BL176" s="15" t="s">
        <v>120</v>
      </c>
      <c r="BM176" s="15" t="s">
        <v>353</v>
      </c>
    </row>
    <row r="177" s="1" customFormat="1" ht="16.5" customHeight="1">
      <c r="B177" s="36"/>
      <c r="C177" s="203" t="s">
        <v>354</v>
      </c>
      <c r="D177" s="203" t="s">
        <v>115</v>
      </c>
      <c r="E177" s="204" t="s">
        <v>355</v>
      </c>
      <c r="F177" s="205" t="s">
        <v>356</v>
      </c>
      <c r="G177" s="206" t="s">
        <v>357</v>
      </c>
      <c r="H177" s="207">
        <v>1</v>
      </c>
      <c r="I177" s="208"/>
      <c r="J177" s="209">
        <f>ROUND(I177*H177,2)</f>
        <v>0</v>
      </c>
      <c r="K177" s="205" t="s">
        <v>1</v>
      </c>
      <c r="L177" s="41"/>
      <c r="M177" s="210" t="s">
        <v>1</v>
      </c>
      <c r="N177" s="211" t="s">
        <v>38</v>
      </c>
      <c r="O177" s="77"/>
      <c r="P177" s="212">
        <f>O177*H177</f>
        <v>0</v>
      </c>
      <c r="Q177" s="212">
        <v>0</v>
      </c>
      <c r="R177" s="212">
        <f>Q177*H177</f>
        <v>0</v>
      </c>
      <c r="S177" s="212">
        <v>0</v>
      </c>
      <c r="T177" s="213">
        <f>S177*H177</f>
        <v>0</v>
      </c>
      <c r="AR177" s="15" t="s">
        <v>120</v>
      </c>
      <c r="AT177" s="15" t="s">
        <v>115</v>
      </c>
      <c r="AU177" s="15" t="s">
        <v>77</v>
      </c>
      <c r="AY177" s="15" t="s">
        <v>112</v>
      </c>
      <c r="BE177" s="214">
        <f>IF(N177="základní",J177,0)</f>
        <v>0</v>
      </c>
      <c r="BF177" s="214">
        <f>IF(N177="snížená",J177,0)</f>
        <v>0</v>
      </c>
      <c r="BG177" s="214">
        <f>IF(N177="zákl. přenesená",J177,0)</f>
        <v>0</v>
      </c>
      <c r="BH177" s="214">
        <f>IF(N177="sníž. přenesená",J177,0)</f>
        <v>0</v>
      </c>
      <c r="BI177" s="214">
        <f>IF(N177="nulová",J177,0)</f>
        <v>0</v>
      </c>
      <c r="BJ177" s="15" t="s">
        <v>75</v>
      </c>
      <c r="BK177" s="214">
        <f>ROUND(I177*H177,2)</f>
        <v>0</v>
      </c>
      <c r="BL177" s="15" t="s">
        <v>120</v>
      </c>
      <c r="BM177" s="15" t="s">
        <v>358</v>
      </c>
    </row>
    <row r="178" s="10" customFormat="1" ht="22.8" customHeight="1">
      <c r="B178" s="187"/>
      <c r="C178" s="188"/>
      <c r="D178" s="189" t="s">
        <v>66</v>
      </c>
      <c r="E178" s="201" t="s">
        <v>125</v>
      </c>
      <c r="F178" s="201" t="s">
        <v>359</v>
      </c>
      <c r="G178" s="188"/>
      <c r="H178" s="188"/>
      <c r="I178" s="191"/>
      <c r="J178" s="202">
        <f>BK178</f>
        <v>0</v>
      </c>
      <c r="K178" s="188"/>
      <c r="L178" s="193"/>
      <c r="M178" s="194"/>
      <c r="N178" s="195"/>
      <c r="O178" s="195"/>
      <c r="P178" s="196">
        <f>SUM(P179:P181)</f>
        <v>0</v>
      </c>
      <c r="Q178" s="195"/>
      <c r="R178" s="196">
        <f>SUM(R179:R181)</f>
        <v>0</v>
      </c>
      <c r="S178" s="195"/>
      <c r="T178" s="197">
        <f>SUM(T179:T181)</f>
        <v>0</v>
      </c>
      <c r="AR178" s="198" t="s">
        <v>75</v>
      </c>
      <c r="AT178" s="199" t="s">
        <v>66</v>
      </c>
      <c r="AU178" s="199" t="s">
        <v>75</v>
      </c>
      <c r="AY178" s="198" t="s">
        <v>112</v>
      </c>
      <c r="BK178" s="200">
        <f>SUM(BK179:BK181)</f>
        <v>0</v>
      </c>
    </row>
    <row r="179" s="1" customFormat="1" ht="16.5" customHeight="1">
      <c r="B179" s="36"/>
      <c r="C179" s="203" t="s">
        <v>360</v>
      </c>
      <c r="D179" s="203" t="s">
        <v>115</v>
      </c>
      <c r="E179" s="204" t="s">
        <v>361</v>
      </c>
      <c r="F179" s="205" t="s">
        <v>362</v>
      </c>
      <c r="G179" s="206" t="s">
        <v>202</v>
      </c>
      <c r="H179" s="207">
        <v>13.6</v>
      </c>
      <c r="I179" s="208"/>
      <c r="J179" s="209">
        <f>ROUND(I179*H179,2)</f>
        <v>0</v>
      </c>
      <c r="K179" s="205" t="s">
        <v>119</v>
      </c>
      <c r="L179" s="41"/>
      <c r="M179" s="210" t="s">
        <v>1</v>
      </c>
      <c r="N179" s="211" t="s">
        <v>38</v>
      </c>
      <c r="O179" s="77"/>
      <c r="P179" s="212">
        <f>O179*H179</f>
        <v>0</v>
      </c>
      <c r="Q179" s="212">
        <v>0</v>
      </c>
      <c r="R179" s="212">
        <f>Q179*H179</f>
        <v>0</v>
      </c>
      <c r="S179" s="212">
        <v>0</v>
      </c>
      <c r="T179" s="213">
        <f>S179*H179</f>
        <v>0</v>
      </c>
      <c r="AR179" s="15" t="s">
        <v>120</v>
      </c>
      <c r="AT179" s="15" t="s">
        <v>115</v>
      </c>
      <c r="AU179" s="15" t="s">
        <v>77</v>
      </c>
      <c r="AY179" s="15" t="s">
        <v>112</v>
      </c>
      <c r="BE179" s="214">
        <f>IF(N179="základní",J179,0)</f>
        <v>0</v>
      </c>
      <c r="BF179" s="214">
        <f>IF(N179="snížená",J179,0)</f>
        <v>0</v>
      </c>
      <c r="BG179" s="214">
        <f>IF(N179="zákl. přenesená",J179,0)</f>
        <v>0</v>
      </c>
      <c r="BH179" s="214">
        <f>IF(N179="sníž. přenesená",J179,0)</f>
        <v>0</v>
      </c>
      <c r="BI179" s="214">
        <f>IF(N179="nulová",J179,0)</f>
        <v>0</v>
      </c>
      <c r="BJ179" s="15" t="s">
        <v>75</v>
      </c>
      <c r="BK179" s="214">
        <f>ROUND(I179*H179,2)</f>
        <v>0</v>
      </c>
      <c r="BL179" s="15" t="s">
        <v>120</v>
      </c>
      <c r="BM179" s="15" t="s">
        <v>363</v>
      </c>
    </row>
    <row r="180" s="11" customFormat="1">
      <c r="B180" s="215"/>
      <c r="C180" s="216"/>
      <c r="D180" s="217" t="s">
        <v>122</v>
      </c>
      <c r="E180" s="218" t="s">
        <v>1</v>
      </c>
      <c r="F180" s="219" t="s">
        <v>226</v>
      </c>
      <c r="G180" s="216"/>
      <c r="H180" s="218" t="s">
        <v>1</v>
      </c>
      <c r="I180" s="220"/>
      <c r="J180" s="216"/>
      <c r="K180" s="216"/>
      <c r="L180" s="221"/>
      <c r="M180" s="222"/>
      <c r="N180" s="223"/>
      <c r="O180" s="223"/>
      <c r="P180" s="223"/>
      <c r="Q180" s="223"/>
      <c r="R180" s="223"/>
      <c r="S180" s="223"/>
      <c r="T180" s="224"/>
      <c r="AT180" s="225" t="s">
        <v>122</v>
      </c>
      <c r="AU180" s="225" t="s">
        <v>77</v>
      </c>
      <c r="AV180" s="11" t="s">
        <v>75</v>
      </c>
      <c r="AW180" s="11" t="s">
        <v>30</v>
      </c>
      <c r="AX180" s="11" t="s">
        <v>67</v>
      </c>
      <c r="AY180" s="225" t="s">
        <v>112</v>
      </c>
    </row>
    <row r="181" s="12" customFormat="1">
      <c r="B181" s="226"/>
      <c r="C181" s="227"/>
      <c r="D181" s="217" t="s">
        <v>122</v>
      </c>
      <c r="E181" s="228" t="s">
        <v>1</v>
      </c>
      <c r="F181" s="229" t="s">
        <v>364</v>
      </c>
      <c r="G181" s="227"/>
      <c r="H181" s="230">
        <v>13.6</v>
      </c>
      <c r="I181" s="231"/>
      <c r="J181" s="227"/>
      <c r="K181" s="227"/>
      <c r="L181" s="232"/>
      <c r="M181" s="233"/>
      <c r="N181" s="234"/>
      <c r="O181" s="234"/>
      <c r="P181" s="234"/>
      <c r="Q181" s="234"/>
      <c r="R181" s="234"/>
      <c r="S181" s="234"/>
      <c r="T181" s="235"/>
      <c r="AT181" s="236" t="s">
        <v>122</v>
      </c>
      <c r="AU181" s="236" t="s">
        <v>77</v>
      </c>
      <c r="AV181" s="12" t="s">
        <v>77</v>
      </c>
      <c r="AW181" s="12" t="s">
        <v>30</v>
      </c>
      <c r="AX181" s="12" t="s">
        <v>75</v>
      </c>
      <c r="AY181" s="236" t="s">
        <v>112</v>
      </c>
    </row>
    <row r="182" s="10" customFormat="1" ht="22.8" customHeight="1">
      <c r="B182" s="187"/>
      <c r="C182" s="188"/>
      <c r="D182" s="189" t="s">
        <v>66</v>
      </c>
      <c r="E182" s="201" t="s">
        <v>144</v>
      </c>
      <c r="F182" s="201" t="s">
        <v>365</v>
      </c>
      <c r="G182" s="188"/>
      <c r="H182" s="188"/>
      <c r="I182" s="191"/>
      <c r="J182" s="202">
        <f>BK182</f>
        <v>0</v>
      </c>
      <c r="K182" s="188"/>
      <c r="L182" s="193"/>
      <c r="M182" s="194"/>
      <c r="N182" s="195"/>
      <c r="O182" s="195"/>
      <c r="P182" s="196">
        <f>SUM(P183:P185)</f>
        <v>0</v>
      </c>
      <c r="Q182" s="195"/>
      <c r="R182" s="196">
        <f>SUM(R183:R185)</f>
        <v>0.1601775</v>
      </c>
      <c r="S182" s="195"/>
      <c r="T182" s="197">
        <f>SUM(T183:T185)</f>
        <v>0</v>
      </c>
      <c r="AR182" s="198" t="s">
        <v>75</v>
      </c>
      <c r="AT182" s="199" t="s">
        <v>66</v>
      </c>
      <c r="AU182" s="199" t="s">
        <v>75</v>
      </c>
      <c r="AY182" s="198" t="s">
        <v>112</v>
      </c>
      <c r="BK182" s="200">
        <f>SUM(BK183:BK185)</f>
        <v>0</v>
      </c>
    </row>
    <row r="183" s="1" customFormat="1" ht="22.5" customHeight="1">
      <c r="B183" s="36"/>
      <c r="C183" s="203" t="s">
        <v>366</v>
      </c>
      <c r="D183" s="203" t="s">
        <v>115</v>
      </c>
      <c r="E183" s="204" t="s">
        <v>367</v>
      </c>
      <c r="F183" s="205" t="s">
        <v>368</v>
      </c>
      <c r="G183" s="206" t="s">
        <v>202</v>
      </c>
      <c r="H183" s="207">
        <v>1.75</v>
      </c>
      <c r="I183" s="208"/>
      <c r="J183" s="209">
        <f>ROUND(I183*H183,2)</f>
        <v>0</v>
      </c>
      <c r="K183" s="205" t="s">
        <v>119</v>
      </c>
      <c r="L183" s="41"/>
      <c r="M183" s="210" t="s">
        <v>1</v>
      </c>
      <c r="N183" s="211" t="s">
        <v>38</v>
      </c>
      <c r="O183" s="77"/>
      <c r="P183" s="212">
        <f>O183*H183</f>
        <v>0</v>
      </c>
      <c r="Q183" s="212">
        <v>0.09153</v>
      </c>
      <c r="R183" s="212">
        <f>Q183*H183</f>
        <v>0.1601775</v>
      </c>
      <c r="S183" s="212">
        <v>0</v>
      </c>
      <c r="T183" s="213">
        <f>S183*H183</f>
        <v>0</v>
      </c>
      <c r="AR183" s="15" t="s">
        <v>120</v>
      </c>
      <c r="AT183" s="15" t="s">
        <v>115</v>
      </c>
      <c r="AU183" s="15" t="s">
        <v>77</v>
      </c>
      <c r="AY183" s="15" t="s">
        <v>112</v>
      </c>
      <c r="BE183" s="214">
        <f>IF(N183="základní",J183,0)</f>
        <v>0</v>
      </c>
      <c r="BF183" s="214">
        <f>IF(N183="snížená",J183,0)</f>
        <v>0</v>
      </c>
      <c r="BG183" s="214">
        <f>IF(N183="zákl. přenesená",J183,0)</f>
        <v>0</v>
      </c>
      <c r="BH183" s="214">
        <f>IF(N183="sníž. přenesená",J183,0)</f>
        <v>0</v>
      </c>
      <c r="BI183" s="214">
        <f>IF(N183="nulová",J183,0)</f>
        <v>0</v>
      </c>
      <c r="BJ183" s="15" t="s">
        <v>75</v>
      </c>
      <c r="BK183" s="214">
        <f>ROUND(I183*H183,2)</f>
        <v>0</v>
      </c>
      <c r="BL183" s="15" t="s">
        <v>120</v>
      </c>
      <c r="BM183" s="15" t="s">
        <v>369</v>
      </c>
    </row>
    <row r="184" s="11" customFormat="1">
      <c r="B184" s="215"/>
      <c r="C184" s="216"/>
      <c r="D184" s="217" t="s">
        <v>122</v>
      </c>
      <c r="E184" s="218" t="s">
        <v>1</v>
      </c>
      <c r="F184" s="219" t="s">
        <v>226</v>
      </c>
      <c r="G184" s="216"/>
      <c r="H184" s="218" t="s">
        <v>1</v>
      </c>
      <c r="I184" s="220"/>
      <c r="J184" s="216"/>
      <c r="K184" s="216"/>
      <c r="L184" s="221"/>
      <c r="M184" s="222"/>
      <c r="N184" s="223"/>
      <c r="O184" s="223"/>
      <c r="P184" s="223"/>
      <c r="Q184" s="223"/>
      <c r="R184" s="223"/>
      <c r="S184" s="223"/>
      <c r="T184" s="224"/>
      <c r="AT184" s="225" t="s">
        <v>122</v>
      </c>
      <c r="AU184" s="225" t="s">
        <v>77</v>
      </c>
      <c r="AV184" s="11" t="s">
        <v>75</v>
      </c>
      <c r="AW184" s="11" t="s">
        <v>30</v>
      </c>
      <c r="AX184" s="11" t="s">
        <v>67</v>
      </c>
      <c r="AY184" s="225" t="s">
        <v>112</v>
      </c>
    </row>
    <row r="185" s="12" customFormat="1">
      <c r="B185" s="226"/>
      <c r="C185" s="227"/>
      <c r="D185" s="217" t="s">
        <v>122</v>
      </c>
      <c r="E185" s="228" t="s">
        <v>1</v>
      </c>
      <c r="F185" s="229" t="s">
        <v>370</v>
      </c>
      <c r="G185" s="227"/>
      <c r="H185" s="230">
        <v>1.75</v>
      </c>
      <c r="I185" s="231"/>
      <c r="J185" s="227"/>
      <c r="K185" s="227"/>
      <c r="L185" s="232"/>
      <c r="M185" s="233"/>
      <c r="N185" s="234"/>
      <c r="O185" s="234"/>
      <c r="P185" s="234"/>
      <c r="Q185" s="234"/>
      <c r="R185" s="234"/>
      <c r="S185" s="234"/>
      <c r="T185" s="235"/>
      <c r="AT185" s="236" t="s">
        <v>122</v>
      </c>
      <c r="AU185" s="236" t="s">
        <v>77</v>
      </c>
      <c r="AV185" s="12" t="s">
        <v>77</v>
      </c>
      <c r="AW185" s="12" t="s">
        <v>30</v>
      </c>
      <c r="AX185" s="12" t="s">
        <v>75</v>
      </c>
      <c r="AY185" s="236" t="s">
        <v>112</v>
      </c>
    </row>
    <row r="186" s="10" customFormat="1" ht="22.8" customHeight="1">
      <c r="B186" s="187"/>
      <c r="C186" s="188"/>
      <c r="D186" s="189" t="s">
        <v>66</v>
      </c>
      <c r="E186" s="201" t="s">
        <v>113</v>
      </c>
      <c r="F186" s="201" t="s">
        <v>114</v>
      </c>
      <c r="G186" s="188"/>
      <c r="H186" s="188"/>
      <c r="I186" s="191"/>
      <c r="J186" s="202">
        <f>BK186</f>
        <v>0</v>
      </c>
      <c r="K186" s="188"/>
      <c r="L186" s="193"/>
      <c r="M186" s="194"/>
      <c r="N186" s="195"/>
      <c r="O186" s="195"/>
      <c r="P186" s="196">
        <f>SUM(P187:P370)</f>
        <v>0</v>
      </c>
      <c r="Q186" s="195"/>
      <c r="R186" s="196">
        <f>SUM(R187:R370)</f>
        <v>49.002621300000008</v>
      </c>
      <c r="S186" s="195"/>
      <c r="T186" s="197">
        <f>SUM(T187:T370)</f>
        <v>65.744890000000012</v>
      </c>
      <c r="AR186" s="198" t="s">
        <v>75</v>
      </c>
      <c r="AT186" s="199" t="s">
        <v>66</v>
      </c>
      <c r="AU186" s="199" t="s">
        <v>75</v>
      </c>
      <c r="AY186" s="198" t="s">
        <v>112</v>
      </c>
      <c r="BK186" s="200">
        <f>SUM(BK187:BK370)</f>
        <v>0</v>
      </c>
    </row>
    <row r="187" s="1" customFormat="1" ht="22.5" customHeight="1">
      <c r="B187" s="36"/>
      <c r="C187" s="203" t="s">
        <v>371</v>
      </c>
      <c r="D187" s="203" t="s">
        <v>115</v>
      </c>
      <c r="E187" s="204" t="s">
        <v>372</v>
      </c>
      <c r="F187" s="205" t="s">
        <v>373</v>
      </c>
      <c r="G187" s="206" t="s">
        <v>322</v>
      </c>
      <c r="H187" s="207">
        <v>8.5</v>
      </c>
      <c r="I187" s="208"/>
      <c r="J187" s="209">
        <f>ROUND(I187*H187,2)</f>
        <v>0</v>
      </c>
      <c r="K187" s="205" t="s">
        <v>119</v>
      </c>
      <c r="L187" s="41"/>
      <c r="M187" s="210" t="s">
        <v>1</v>
      </c>
      <c r="N187" s="211" t="s">
        <v>38</v>
      </c>
      <c r="O187" s="77"/>
      <c r="P187" s="212">
        <f>O187*H187</f>
        <v>0</v>
      </c>
      <c r="Q187" s="212">
        <v>0.1295</v>
      </c>
      <c r="R187" s="212">
        <f>Q187*H187</f>
        <v>1.1007500000000001</v>
      </c>
      <c r="S187" s="212">
        <v>0</v>
      </c>
      <c r="T187" s="213">
        <f>S187*H187</f>
        <v>0</v>
      </c>
      <c r="AR187" s="15" t="s">
        <v>120</v>
      </c>
      <c r="AT187" s="15" t="s">
        <v>115</v>
      </c>
      <c r="AU187" s="15" t="s">
        <v>77</v>
      </c>
      <c r="AY187" s="15" t="s">
        <v>112</v>
      </c>
      <c r="BE187" s="214">
        <f>IF(N187="základní",J187,0)</f>
        <v>0</v>
      </c>
      <c r="BF187" s="214">
        <f>IF(N187="snížená",J187,0)</f>
        <v>0</v>
      </c>
      <c r="BG187" s="214">
        <f>IF(N187="zákl. přenesená",J187,0)</f>
        <v>0</v>
      </c>
      <c r="BH187" s="214">
        <f>IF(N187="sníž. přenesená",J187,0)</f>
        <v>0</v>
      </c>
      <c r="BI187" s="214">
        <f>IF(N187="nulová",J187,0)</f>
        <v>0</v>
      </c>
      <c r="BJ187" s="15" t="s">
        <v>75</v>
      </c>
      <c r="BK187" s="214">
        <f>ROUND(I187*H187,2)</f>
        <v>0</v>
      </c>
      <c r="BL187" s="15" t="s">
        <v>120</v>
      </c>
      <c r="BM187" s="15" t="s">
        <v>374</v>
      </c>
    </row>
    <row r="188" s="11" customFormat="1">
      <c r="B188" s="215"/>
      <c r="C188" s="216"/>
      <c r="D188" s="217" t="s">
        <v>122</v>
      </c>
      <c r="E188" s="218" t="s">
        <v>1</v>
      </c>
      <c r="F188" s="219" t="s">
        <v>226</v>
      </c>
      <c r="G188" s="216"/>
      <c r="H188" s="218" t="s">
        <v>1</v>
      </c>
      <c r="I188" s="220"/>
      <c r="J188" s="216"/>
      <c r="K188" s="216"/>
      <c r="L188" s="221"/>
      <c r="M188" s="222"/>
      <c r="N188" s="223"/>
      <c r="O188" s="223"/>
      <c r="P188" s="223"/>
      <c r="Q188" s="223"/>
      <c r="R188" s="223"/>
      <c r="S188" s="223"/>
      <c r="T188" s="224"/>
      <c r="AT188" s="225" t="s">
        <v>122</v>
      </c>
      <c r="AU188" s="225" t="s">
        <v>77</v>
      </c>
      <c r="AV188" s="11" t="s">
        <v>75</v>
      </c>
      <c r="AW188" s="11" t="s">
        <v>30</v>
      </c>
      <c r="AX188" s="11" t="s">
        <v>67</v>
      </c>
      <c r="AY188" s="225" t="s">
        <v>112</v>
      </c>
    </row>
    <row r="189" s="12" customFormat="1">
      <c r="B189" s="226"/>
      <c r="C189" s="227"/>
      <c r="D189" s="217" t="s">
        <v>122</v>
      </c>
      <c r="E189" s="228" t="s">
        <v>1</v>
      </c>
      <c r="F189" s="229" t="s">
        <v>375</v>
      </c>
      <c r="G189" s="227"/>
      <c r="H189" s="230">
        <v>8.5</v>
      </c>
      <c r="I189" s="231"/>
      <c r="J189" s="227"/>
      <c r="K189" s="227"/>
      <c r="L189" s="232"/>
      <c r="M189" s="233"/>
      <c r="N189" s="234"/>
      <c r="O189" s="234"/>
      <c r="P189" s="234"/>
      <c r="Q189" s="234"/>
      <c r="R189" s="234"/>
      <c r="S189" s="234"/>
      <c r="T189" s="235"/>
      <c r="AT189" s="236" t="s">
        <v>122</v>
      </c>
      <c r="AU189" s="236" t="s">
        <v>77</v>
      </c>
      <c r="AV189" s="12" t="s">
        <v>77</v>
      </c>
      <c r="AW189" s="12" t="s">
        <v>30</v>
      </c>
      <c r="AX189" s="12" t="s">
        <v>75</v>
      </c>
      <c r="AY189" s="236" t="s">
        <v>112</v>
      </c>
    </row>
    <row r="190" s="1" customFormat="1" ht="16.5" customHeight="1">
      <c r="B190" s="36"/>
      <c r="C190" s="241" t="s">
        <v>376</v>
      </c>
      <c r="D190" s="241" t="s">
        <v>275</v>
      </c>
      <c r="E190" s="242" t="s">
        <v>377</v>
      </c>
      <c r="F190" s="243" t="s">
        <v>378</v>
      </c>
      <c r="G190" s="244" t="s">
        <v>322</v>
      </c>
      <c r="H190" s="245">
        <v>8.5</v>
      </c>
      <c r="I190" s="246"/>
      <c r="J190" s="247">
        <f>ROUND(I190*H190,2)</f>
        <v>0</v>
      </c>
      <c r="K190" s="243" t="s">
        <v>119</v>
      </c>
      <c r="L190" s="248"/>
      <c r="M190" s="249" t="s">
        <v>1</v>
      </c>
      <c r="N190" s="250" t="s">
        <v>38</v>
      </c>
      <c r="O190" s="77"/>
      <c r="P190" s="212">
        <f>O190*H190</f>
        <v>0</v>
      </c>
      <c r="Q190" s="212">
        <v>0.035999999999999997</v>
      </c>
      <c r="R190" s="212">
        <f>Q190*H190</f>
        <v>0.30599999999999999</v>
      </c>
      <c r="S190" s="212">
        <v>0</v>
      </c>
      <c r="T190" s="213">
        <f>S190*H190</f>
        <v>0</v>
      </c>
      <c r="AR190" s="15" t="s">
        <v>154</v>
      </c>
      <c r="AT190" s="15" t="s">
        <v>275</v>
      </c>
      <c r="AU190" s="15" t="s">
        <v>77</v>
      </c>
      <c r="AY190" s="15" t="s">
        <v>112</v>
      </c>
      <c r="BE190" s="214">
        <f>IF(N190="základní",J190,0)</f>
        <v>0</v>
      </c>
      <c r="BF190" s="214">
        <f>IF(N190="snížená",J190,0)</f>
        <v>0</v>
      </c>
      <c r="BG190" s="214">
        <f>IF(N190="zákl. přenesená",J190,0)</f>
        <v>0</v>
      </c>
      <c r="BH190" s="214">
        <f>IF(N190="sníž. přenesená",J190,0)</f>
        <v>0</v>
      </c>
      <c r="BI190" s="214">
        <f>IF(N190="nulová",J190,0)</f>
        <v>0</v>
      </c>
      <c r="BJ190" s="15" t="s">
        <v>75</v>
      </c>
      <c r="BK190" s="214">
        <f>ROUND(I190*H190,2)</f>
        <v>0</v>
      </c>
      <c r="BL190" s="15" t="s">
        <v>120</v>
      </c>
      <c r="BM190" s="15" t="s">
        <v>379</v>
      </c>
    </row>
    <row r="191" s="1" customFormat="1" ht="16.5" customHeight="1">
      <c r="B191" s="36"/>
      <c r="C191" s="203" t="s">
        <v>380</v>
      </c>
      <c r="D191" s="203" t="s">
        <v>115</v>
      </c>
      <c r="E191" s="204" t="s">
        <v>381</v>
      </c>
      <c r="F191" s="205" t="s">
        <v>382</v>
      </c>
      <c r="G191" s="206" t="s">
        <v>322</v>
      </c>
      <c r="H191" s="207">
        <v>250.31999999999999</v>
      </c>
      <c r="I191" s="208"/>
      <c r="J191" s="209">
        <f>ROUND(I191*H191,2)</f>
        <v>0</v>
      </c>
      <c r="K191" s="205" t="s">
        <v>119</v>
      </c>
      <c r="L191" s="41"/>
      <c r="M191" s="210" t="s">
        <v>1</v>
      </c>
      <c r="N191" s="211" t="s">
        <v>38</v>
      </c>
      <c r="O191" s="77"/>
      <c r="P191" s="212">
        <f>O191*H191</f>
        <v>0</v>
      </c>
      <c r="Q191" s="212">
        <v>2.0000000000000002E-05</v>
      </c>
      <c r="R191" s="212">
        <f>Q191*H191</f>
        <v>0.0050064000000000003</v>
      </c>
      <c r="S191" s="212">
        <v>0</v>
      </c>
      <c r="T191" s="213">
        <f>S191*H191</f>
        <v>0</v>
      </c>
      <c r="AR191" s="15" t="s">
        <v>120</v>
      </c>
      <c r="AT191" s="15" t="s">
        <v>115</v>
      </c>
      <c r="AU191" s="15" t="s">
        <v>77</v>
      </c>
      <c r="AY191" s="15" t="s">
        <v>112</v>
      </c>
      <c r="BE191" s="214">
        <f>IF(N191="základní",J191,0)</f>
        <v>0</v>
      </c>
      <c r="BF191" s="214">
        <f>IF(N191="snížená",J191,0)</f>
        <v>0</v>
      </c>
      <c r="BG191" s="214">
        <f>IF(N191="zákl. přenesená",J191,0)</f>
        <v>0</v>
      </c>
      <c r="BH191" s="214">
        <f>IF(N191="sníž. přenesená",J191,0)</f>
        <v>0</v>
      </c>
      <c r="BI191" s="214">
        <f>IF(N191="nulová",J191,0)</f>
        <v>0</v>
      </c>
      <c r="BJ191" s="15" t="s">
        <v>75</v>
      </c>
      <c r="BK191" s="214">
        <f>ROUND(I191*H191,2)</f>
        <v>0</v>
      </c>
      <c r="BL191" s="15" t="s">
        <v>120</v>
      </c>
      <c r="BM191" s="15" t="s">
        <v>383</v>
      </c>
    </row>
    <row r="192" s="11" customFormat="1">
      <c r="B192" s="215"/>
      <c r="C192" s="216"/>
      <c r="D192" s="217" t="s">
        <v>122</v>
      </c>
      <c r="E192" s="218" t="s">
        <v>1</v>
      </c>
      <c r="F192" s="219" t="s">
        <v>226</v>
      </c>
      <c r="G192" s="216"/>
      <c r="H192" s="218" t="s">
        <v>1</v>
      </c>
      <c r="I192" s="220"/>
      <c r="J192" s="216"/>
      <c r="K192" s="216"/>
      <c r="L192" s="221"/>
      <c r="M192" s="222"/>
      <c r="N192" s="223"/>
      <c r="O192" s="223"/>
      <c r="P192" s="223"/>
      <c r="Q192" s="223"/>
      <c r="R192" s="223"/>
      <c r="S192" s="223"/>
      <c r="T192" s="224"/>
      <c r="AT192" s="225" t="s">
        <v>122</v>
      </c>
      <c r="AU192" s="225" t="s">
        <v>77</v>
      </c>
      <c r="AV192" s="11" t="s">
        <v>75</v>
      </c>
      <c r="AW192" s="11" t="s">
        <v>30</v>
      </c>
      <c r="AX192" s="11" t="s">
        <v>67</v>
      </c>
      <c r="AY192" s="225" t="s">
        <v>112</v>
      </c>
    </row>
    <row r="193" s="12" customFormat="1">
      <c r="B193" s="226"/>
      <c r="C193" s="227"/>
      <c r="D193" s="217" t="s">
        <v>122</v>
      </c>
      <c r="E193" s="228" t="s">
        <v>1</v>
      </c>
      <c r="F193" s="229" t="s">
        <v>384</v>
      </c>
      <c r="G193" s="227"/>
      <c r="H193" s="230">
        <v>70</v>
      </c>
      <c r="I193" s="231"/>
      <c r="J193" s="227"/>
      <c r="K193" s="227"/>
      <c r="L193" s="232"/>
      <c r="M193" s="233"/>
      <c r="N193" s="234"/>
      <c r="O193" s="234"/>
      <c r="P193" s="234"/>
      <c r="Q193" s="234"/>
      <c r="R193" s="234"/>
      <c r="S193" s="234"/>
      <c r="T193" s="235"/>
      <c r="AT193" s="236" t="s">
        <v>122</v>
      </c>
      <c r="AU193" s="236" t="s">
        <v>77</v>
      </c>
      <c r="AV193" s="12" t="s">
        <v>77</v>
      </c>
      <c r="AW193" s="12" t="s">
        <v>30</v>
      </c>
      <c r="AX193" s="12" t="s">
        <v>67</v>
      </c>
      <c r="AY193" s="236" t="s">
        <v>112</v>
      </c>
    </row>
    <row r="194" s="12" customFormat="1">
      <c r="B194" s="226"/>
      <c r="C194" s="227"/>
      <c r="D194" s="217" t="s">
        <v>122</v>
      </c>
      <c r="E194" s="228" t="s">
        <v>1</v>
      </c>
      <c r="F194" s="229" t="s">
        <v>385</v>
      </c>
      <c r="G194" s="227"/>
      <c r="H194" s="230">
        <v>180.31999999999999</v>
      </c>
      <c r="I194" s="231"/>
      <c r="J194" s="227"/>
      <c r="K194" s="227"/>
      <c r="L194" s="232"/>
      <c r="M194" s="233"/>
      <c r="N194" s="234"/>
      <c r="O194" s="234"/>
      <c r="P194" s="234"/>
      <c r="Q194" s="234"/>
      <c r="R194" s="234"/>
      <c r="S194" s="234"/>
      <c r="T194" s="235"/>
      <c r="AT194" s="236" t="s">
        <v>122</v>
      </c>
      <c r="AU194" s="236" t="s">
        <v>77</v>
      </c>
      <c r="AV194" s="12" t="s">
        <v>77</v>
      </c>
      <c r="AW194" s="12" t="s">
        <v>30</v>
      </c>
      <c r="AX194" s="12" t="s">
        <v>67</v>
      </c>
      <c r="AY194" s="236" t="s">
        <v>112</v>
      </c>
    </row>
    <row r="195" s="13" customFormat="1">
      <c r="B195" s="251"/>
      <c r="C195" s="252"/>
      <c r="D195" s="217" t="s">
        <v>122</v>
      </c>
      <c r="E195" s="253" t="s">
        <v>1</v>
      </c>
      <c r="F195" s="254" t="s">
        <v>386</v>
      </c>
      <c r="G195" s="252"/>
      <c r="H195" s="255">
        <v>250.31999999999999</v>
      </c>
      <c r="I195" s="256"/>
      <c r="J195" s="252"/>
      <c r="K195" s="252"/>
      <c r="L195" s="257"/>
      <c r="M195" s="258"/>
      <c r="N195" s="259"/>
      <c r="O195" s="259"/>
      <c r="P195" s="259"/>
      <c r="Q195" s="259"/>
      <c r="R195" s="259"/>
      <c r="S195" s="259"/>
      <c r="T195" s="260"/>
      <c r="AT195" s="261" t="s">
        <v>122</v>
      </c>
      <c r="AU195" s="261" t="s">
        <v>77</v>
      </c>
      <c r="AV195" s="13" t="s">
        <v>120</v>
      </c>
      <c r="AW195" s="13" t="s">
        <v>30</v>
      </c>
      <c r="AX195" s="13" t="s">
        <v>75</v>
      </c>
      <c r="AY195" s="261" t="s">
        <v>112</v>
      </c>
    </row>
    <row r="196" s="1" customFormat="1" ht="16.5" customHeight="1">
      <c r="B196" s="36"/>
      <c r="C196" s="203" t="s">
        <v>387</v>
      </c>
      <c r="D196" s="203" t="s">
        <v>115</v>
      </c>
      <c r="E196" s="204" t="s">
        <v>388</v>
      </c>
      <c r="F196" s="205" t="s">
        <v>389</v>
      </c>
      <c r="G196" s="206" t="s">
        <v>322</v>
      </c>
      <c r="H196" s="207">
        <v>222</v>
      </c>
      <c r="I196" s="208"/>
      <c r="J196" s="209">
        <f>ROUND(I196*H196,2)</f>
        <v>0</v>
      </c>
      <c r="K196" s="205" t="s">
        <v>119</v>
      </c>
      <c r="L196" s="41"/>
      <c r="M196" s="210" t="s">
        <v>1</v>
      </c>
      <c r="N196" s="211" t="s">
        <v>38</v>
      </c>
      <c r="O196" s="77"/>
      <c r="P196" s="212">
        <f>O196*H196</f>
        <v>0</v>
      </c>
      <c r="Q196" s="212">
        <v>0.00011</v>
      </c>
      <c r="R196" s="212">
        <f>Q196*H196</f>
        <v>0.024420000000000001</v>
      </c>
      <c r="S196" s="212">
        <v>0</v>
      </c>
      <c r="T196" s="213">
        <f>S196*H196</f>
        <v>0</v>
      </c>
      <c r="AR196" s="15" t="s">
        <v>120</v>
      </c>
      <c r="AT196" s="15" t="s">
        <v>115</v>
      </c>
      <c r="AU196" s="15" t="s">
        <v>77</v>
      </c>
      <c r="AY196" s="15" t="s">
        <v>112</v>
      </c>
      <c r="BE196" s="214">
        <f>IF(N196="základní",J196,0)</f>
        <v>0</v>
      </c>
      <c r="BF196" s="214">
        <f>IF(N196="snížená",J196,0)</f>
        <v>0</v>
      </c>
      <c r="BG196" s="214">
        <f>IF(N196="zákl. přenesená",J196,0)</f>
        <v>0</v>
      </c>
      <c r="BH196" s="214">
        <f>IF(N196="sníž. přenesená",J196,0)</f>
        <v>0</v>
      </c>
      <c r="BI196" s="214">
        <f>IF(N196="nulová",J196,0)</f>
        <v>0</v>
      </c>
      <c r="BJ196" s="15" t="s">
        <v>75</v>
      </c>
      <c r="BK196" s="214">
        <f>ROUND(I196*H196,2)</f>
        <v>0</v>
      </c>
      <c r="BL196" s="15" t="s">
        <v>120</v>
      </c>
      <c r="BM196" s="15" t="s">
        <v>390</v>
      </c>
    </row>
    <row r="197" s="11" customFormat="1">
      <c r="B197" s="215"/>
      <c r="C197" s="216"/>
      <c r="D197" s="217" t="s">
        <v>122</v>
      </c>
      <c r="E197" s="218" t="s">
        <v>1</v>
      </c>
      <c r="F197" s="219" t="s">
        <v>226</v>
      </c>
      <c r="G197" s="216"/>
      <c r="H197" s="218" t="s">
        <v>1</v>
      </c>
      <c r="I197" s="220"/>
      <c r="J197" s="216"/>
      <c r="K197" s="216"/>
      <c r="L197" s="221"/>
      <c r="M197" s="222"/>
      <c r="N197" s="223"/>
      <c r="O197" s="223"/>
      <c r="P197" s="223"/>
      <c r="Q197" s="223"/>
      <c r="R197" s="223"/>
      <c r="S197" s="223"/>
      <c r="T197" s="224"/>
      <c r="AT197" s="225" t="s">
        <v>122</v>
      </c>
      <c r="AU197" s="225" t="s">
        <v>77</v>
      </c>
      <c r="AV197" s="11" t="s">
        <v>75</v>
      </c>
      <c r="AW197" s="11" t="s">
        <v>30</v>
      </c>
      <c r="AX197" s="11" t="s">
        <v>67</v>
      </c>
      <c r="AY197" s="225" t="s">
        <v>112</v>
      </c>
    </row>
    <row r="198" s="12" customFormat="1">
      <c r="B198" s="226"/>
      <c r="C198" s="227"/>
      <c r="D198" s="217" t="s">
        <v>122</v>
      </c>
      <c r="E198" s="228" t="s">
        <v>1</v>
      </c>
      <c r="F198" s="229" t="s">
        <v>391</v>
      </c>
      <c r="G198" s="227"/>
      <c r="H198" s="230">
        <v>222</v>
      </c>
      <c r="I198" s="231"/>
      <c r="J198" s="227"/>
      <c r="K198" s="227"/>
      <c r="L198" s="232"/>
      <c r="M198" s="233"/>
      <c r="N198" s="234"/>
      <c r="O198" s="234"/>
      <c r="P198" s="234"/>
      <c r="Q198" s="234"/>
      <c r="R198" s="234"/>
      <c r="S198" s="234"/>
      <c r="T198" s="235"/>
      <c r="AT198" s="236" t="s">
        <v>122</v>
      </c>
      <c r="AU198" s="236" t="s">
        <v>77</v>
      </c>
      <c r="AV198" s="12" t="s">
        <v>77</v>
      </c>
      <c r="AW198" s="12" t="s">
        <v>30</v>
      </c>
      <c r="AX198" s="12" t="s">
        <v>75</v>
      </c>
      <c r="AY198" s="236" t="s">
        <v>112</v>
      </c>
    </row>
    <row r="199" s="1" customFormat="1" ht="16.5" customHeight="1">
      <c r="B199" s="36"/>
      <c r="C199" s="203" t="s">
        <v>392</v>
      </c>
      <c r="D199" s="203" t="s">
        <v>115</v>
      </c>
      <c r="E199" s="204" t="s">
        <v>393</v>
      </c>
      <c r="F199" s="205" t="s">
        <v>394</v>
      </c>
      <c r="G199" s="206" t="s">
        <v>202</v>
      </c>
      <c r="H199" s="207">
        <v>7</v>
      </c>
      <c r="I199" s="208"/>
      <c r="J199" s="209">
        <f>ROUND(I199*H199,2)</f>
        <v>0</v>
      </c>
      <c r="K199" s="205" t="s">
        <v>119</v>
      </c>
      <c r="L199" s="41"/>
      <c r="M199" s="210" t="s">
        <v>1</v>
      </c>
      <c r="N199" s="211" t="s">
        <v>38</v>
      </c>
      <c r="O199" s="77"/>
      <c r="P199" s="212">
        <f>O199*H199</f>
        <v>0</v>
      </c>
      <c r="Q199" s="212">
        <v>0.00063000000000000003</v>
      </c>
      <c r="R199" s="212">
        <f>Q199*H199</f>
        <v>0.0044099999999999999</v>
      </c>
      <c r="S199" s="212">
        <v>0</v>
      </c>
      <c r="T199" s="213">
        <f>S199*H199</f>
        <v>0</v>
      </c>
      <c r="AR199" s="15" t="s">
        <v>120</v>
      </c>
      <c r="AT199" s="15" t="s">
        <v>115</v>
      </c>
      <c r="AU199" s="15" t="s">
        <v>77</v>
      </c>
      <c r="AY199" s="15" t="s">
        <v>112</v>
      </c>
      <c r="BE199" s="214">
        <f>IF(N199="základní",J199,0)</f>
        <v>0</v>
      </c>
      <c r="BF199" s="214">
        <f>IF(N199="snížená",J199,0)</f>
        <v>0</v>
      </c>
      <c r="BG199" s="214">
        <f>IF(N199="zákl. přenesená",J199,0)</f>
        <v>0</v>
      </c>
      <c r="BH199" s="214">
        <f>IF(N199="sníž. přenesená",J199,0)</f>
        <v>0</v>
      </c>
      <c r="BI199" s="214">
        <f>IF(N199="nulová",J199,0)</f>
        <v>0</v>
      </c>
      <c r="BJ199" s="15" t="s">
        <v>75</v>
      </c>
      <c r="BK199" s="214">
        <f>ROUND(I199*H199,2)</f>
        <v>0</v>
      </c>
      <c r="BL199" s="15" t="s">
        <v>120</v>
      </c>
      <c r="BM199" s="15" t="s">
        <v>395</v>
      </c>
    </row>
    <row r="200" s="11" customFormat="1">
      <c r="B200" s="215"/>
      <c r="C200" s="216"/>
      <c r="D200" s="217" t="s">
        <v>122</v>
      </c>
      <c r="E200" s="218" t="s">
        <v>1</v>
      </c>
      <c r="F200" s="219" t="s">
        <v>226</v>
      </c>
      <c r="G200" s="216"/>
      <c r="H200" s="218" t="s">
        <v>1</v>
      </c>
      <c r="I200" s="220"/>
      <c r="J200" s="216"/>
      <c r="K200" s="216"/>
      <c r="L200" s="221"/>
      <c r="M200" s="222"/>
      <c r="N200" s="223"/>
      <c r="O200" s="223"/>
      <c r="P200" s="223"/>
      <c r="Q200" s="223"/>
      <c r="R200" s="223"/>
      <c r="S200" s="223"/>
      <c r="T200" s="224"/>
      <c r="AT200" s="225" t="s">
        <v>122</v>
      </c>
      <c r="AU200" s="225" t="s">
        <v>77</v>
      </c>
      <c r="AV200" s="11" t="s">
        <v>75</v>
      </c>
      <c r="AW200" s="11" t="s">
        <v>30</v>
      </c>
      <c r="AX200" s="11" t="s">
        <v>67</v>
      </c>
      <c r="AY200" s="225" t="s">
        <v>112</v>
      </c>
    </row>
    <row r="201" s="12" customFormat="1">
      <c r="B201" s="226"/>
      <c r="C201" s="227"/>
      <c r="D201" s="217" t="s">
        <v>122</v>
      </c>
      <c r="E201" s="228" t="s">
        <v>1</v>
      </c>
      <c r="F201" s="229" t="s">
        <v>148</v>
      </c>
      <c r="G201" s="227"/>
      <c r="H201" s="230">
        <v>7</v>
      </c>
      <c r="I201" s="231"/>
      <c r="J201" s="227"/>
      <c r="K201" s="227"/>
      <c r="L201" s="232"/>
      <c r="M201" s="233"/>
      <c r="N201" s="234"/>
      <c r="O201" s="234"/>
      <c r="P201" s="234"/>
      <c r="Q201" s="234"/>
      <c r="R201" s="234"/>
      <c r="S201" s="234"/>
      <c r="T201" s="235"/>
      <c r="AT201" s="236" t="s">
        <v>122</v>
      </c>
      <c r="AU201" s="236" t="s">
        <v>77</v>
      </c>
      <c r="AV201" s="12" t="s">
        <v>77</v>
      </c>
      <c r="AW201" s="12" t="s">
        <v>30</v>
      </c>
      <c r="AX201" s="12" t="s">
        <v>75</v>
      </c>
      <c r="AY201" s="236" t="s">
        <v>112</v>
      </c>
    </row>
    <row r="202" s="1" customFormat="1" ht="16.5" customHeight="1">
      <c r="B202" s="36"/>
      <c r="C202" s="203" t="s">
        <v>396</v>
      </c>
      <c r="D202" s="203" t="s">
        <v>115</v>
      </c>
      <c r="E202" s="204" t="s">
        <v>397</v>
      </c>
      <c r="F202" s="205" t="s">
        <v>398</v>
      </c>
      <c r="G202" s="206" t="s">
        <v>202</v>
      </c>
      <c r="H202" s="207">
        <v>0.90000000000000002</v>
      </c>
      <c r="I202" s="208"/>
      <c r="J202" s="209">
        <f>ROUND(I202*H202,2)</f>
        <v>0</v>
      </c>
      <c r="K202" s="205" t="s">
        <v>1</v>
      </c>
      <c r="L202" s="41"/>
      <c r="M202" s="210" t="s">
        <v>1</v>
      </c>
      <c r="N202" s="211" t="s">
        <v>38</v>
      </c>
      <c r="O202" s="77"/>
      <c r="P202" s="212">
        <f>O202*H202</f>
        <v>0</v>
      </c>
      <c r="Q202" s="212">
        <v>0.00063000000000000003</v>
      </c>
      <c r="R202" s="212">
        <f>Q202*H202</f>
        <v>0.00056700000000000001</v>
      </c>
      <c r="S202" s="212">
        <v>0</v>
      </c>
      <c r="T202" s="213">
        <f>S202*H202</f>
        <v>0</v>
      </c>
      <c r="AR202" s="15" t="s">
        <v>120</v>
      </c>
      <c r="AT202" s="15" t="s">
        <v>115</v>
      </c>
      <c r="AU202" s="15" t="s">
        <v>77</v>
      </c>
      <c r="AY202" s="15" t="s">
        <v>112</v>
      </c>
      <c r="BE202" s="214">
        <f>IF(N202="základní",J202,0)</f>
        <v>0</v>
      </c>
      <c r="BF202" s="214">
        <f>IF(N202="snížená",J202,0)</f>
        <v>0</v>
      </c>
      <c r="BG202" s="214">
        <f>IF(N202="zákl. přenesená",J202,0)</f>
        <v>0</v>
      </c>
      <c r="BH202" s="214">
        <f>IF(N202="sníž. přenesená",J202,0)</f>
        <v>0</v>
      </c>
      <c r="BI202" s="214">
        <f>IF(N202="nulová",J202,0)</f>
        <v>0</v>
      </c>
      <c r="BJ202" s="15" t="s">
        <v>75</v>
      </c>
      <c r="BK202" s="214">
        <f>ROUND(I202*H202,2)</f>
        <v>0</v>
      </c>
      <c r="BL202" s="15" t="s">
        <v>120</v>
      </c>
      <c r="BM202" s="15" t="s">
        <v>399</v>
      </c>
    </row>
    <row r="203" s="11" customFormat="1">
      <c r="B203" s="215"/>
      <c r="C203" s="216"/>
      <c r="D203" s="217" t="s">
        <v>122</v>
      </c>
      <c r="E203" s="218" t="s">
        <v>1</v>
      </c>
      <c r="F203" s="219" t="s">
        <v>226</v>
      </c>
      <c r="G203" s="216"/>
      <c r="H203" s="218" t="s">
        <v>1</v>
      </c>
      <c r="I203" s="220"/>
      <c r="J203" s="216"/>
      <c r="K203" s="216"/>
      <c r="L203" s="221"/>
      <c r="M203" s="222"/>
      <c r="N203" s="223"/>
      <c r="O203" s="223"/>
      <c r="P203" s="223"/>
      <c r="Q203" s="223"/>
      <c r="R203" s="223"/>
      <c r="S203" s="223"/>
      <c r="T203" s="224"/>
      <c r="AT203" s="225" t="s">
        <v>122</v>
      </c>
      <c r="AU203" s="225" t="s">
        <v>77</v>
      </c>
      <c r="AV203" s="11" t="s">
        <v>75</v>
      </c>
      <c r="AW203" s="11" t="s">
        <v>30</v>
      </c>
      <c r="AX203" s="11" t="s">
        <v>67</v>
      </c>
      <c r="AY203" s="225" t="s">
        <v>112</v>
      </c>
    </row>
    <row r="204" s="12" customFormat="1">
      <c r="B204" s="226"/>
      <c r="C204" s="227"/>
      <c r="D204" s="217" t="s">
        <v>122</v>
      </c>
      <c r="E204" s="228" t="s">
        <v>1</v>
      </c>
      <c r="F204" s="229" t="s">
        <v>400</v>
      </c>
      <c r="G204" s="227"/>
      <c r="H204" s="230">
        <v>0.90000000000000002</v>
      </c>
      <c r="I204" s="231"/>
      <c r="J204" s="227"/>
      <c r="K204" s="227"/>
      <c r="L204" s="232"/>
      <c r="M204" s="233"/>
      <c r="N204" s="234"/>
      <c r="O204" s="234"/>
      <c r="P204" s="234"/>
      <c r="Q204" s="234"/>
      <c r="R204" s="234"/>
      <c r="S204" s="234"/>
      <c r="T204" s="235"/>
      <c r="AT204" s="236" t="s">
        <v>122</v>
      </c>
      <c r="AU204" s="236" t="s">
        <v>77</v>
      </c>
      <c r="AV204" s="12" t="s">
        <v>77</v>
      </c>
      <c r="AW204" s="12" t="s">
        <v>30</v>
      </c>
      <c r="AX204" s="12" t="s">
        <v>75</v>
      </c>
      <c r="AY204" s="236" t="s">
        <v>112</v>
      </c>
    </row>
    <row r="205" s="1" customFormat="1" ht="16.5" customHeight="1">
      <c r="B205" s="36"/>
      <c r="C205" s="203" t="s">
        <v>401</v>
      </c>
      <c r="D205" s="203" t="s">
        <v>115</v>
      </c>
      <c r="E205" s="204" t="s">
        <v>402</v>
      </c>
      <c r="F205" s="205" t="s">
        <v>403</v>
      </c>
      <c r="G205" s="206" t="s">
        <v>322</v>
      </c>
      <c r="H205" s="207">
        <v>187.69999999999999</v>
      </c>
      <c r="I205" s="208"/>
      <c r="J205" s="209">
        <f>ROUND(I205*H205,2)</f>
        <v>0</v>
      </c>
      <c r="K205" s="205" t="s">
        <v>1</v>
      </c>
      <c r="L205" s="41"/>
      <c r="M205" s="210" t="s">
        <v>1</v>
      </c>
      <c r="N205" s="211" t="s">
        <v>38</v>
      </c>
      <c r="O205" s="77"/>
      <c r="P205" s="212">
        <f>O205*H205</f>
        <v>0</v>
      </c>
      <c r="Q205" s="212">
        <v>0.0073899999999999999</v>
      </c>
      <c r="R205" s="212">
        <f>Q205*H205</f>
        <v>1.387103</v>
      </c>
      <c r="S205" s="212">
        <v>0</v>
      </c>
      <c r="T205" s="213">
        <f>S205*H205</f>
        <v>0</v>
      </c>
      <c r="AR205" s="15" t="s">
        <v>120</v>
      </c>
      <c r="AT205" s="15" t="s">
        <v>115</v>
      </c>
      <c r="AU205" s="15" t="s">
        <v>77</v>
      </c>
      <c r="AY205" s="15" t="s">
        <v>112</v>
      </c>
      <c r="BE205" s="214">
        <f>IF(N205="základní",J205,0)</f>
        <v>0</v>
      </c>
      <c r="BF205" s="214">
        <f>IF(N205="snížená",J205,0)</f>
        <v>0</v>
      </c>
      <c r="BG205" s="214">
        <f>IF(N205="zákl. přenesená",J205,0)</f>
        <v>0</v>
      </c>
      <c r="BH205" s="214">
        <f>IF(N205="sníž. přenesená",J205,0)</f>
        <v>0</v>
      </c>
      <c r="BI205" s="214">
        <f>IF(N205="nulová",J205,0)</f>
        <v>0</v>
      </c>
      <c r="BJ205" s="15" t="s">
        <v>75</v>
      </c>
      <c r="BK205" s="214">
        <f>ROUND(I205*H205,2)</f>
        <v>0</v>
      </c>
      <c r="BL205" s="15" t="s">
        <v>120</v>
      </c>
      <c r="BM205" s="15" t="s">
        <v>404</v>
      </c>
    </row>
    <row r="206" s="11" customFormat="1">
      <c r="B206" s="215"/>
      <c r="C206" s="216"/>
      <c r="D206" s="217" t="s">
        <v>122</v>
      </c>
      <c r="E206" s="218" t="s">
        <v>1</v>
      </c>
      <c r="F206" s="219" t="s">
        <v>226</v>
      </c>
      <c r="G206" s="216"/>
      <c r="H206" s="218" t="s">
        <v>1</v>
      </c>
      <c r="I206" s="220"/>
      <c r="J206" s="216"/>
      <c r="K206" s="216"/>
      <c r="L206" s="221"/>
      <c r="M206" s="222"/>
      <c r="N206" s="223"/>
      <c r="O206" s="223"/>
      <c r="P206" s="223"/>
      <c r="Q206" s="223"/>
      <c r="R206" s="223"/>
      <c r="S206" s="223"/>
      <c r="T206" s="224"/>
      <c r="AT206" s="225" t="s">
        <v>122</v>
      </c>
      <c r="AU206" s="225" t="s">
        <v>77</v>
      </c>
      <c r="AV206" s="11" t="s">
        <v>75</v>
      </c>
      <c r="AW206" s="11" t="s">
        <v>30</v>
      </c>
      <c r="AX206" s="11" t="s">
        <v>67</v>
      </c>
      <c r="AY206" s="225" t="s">
        <v>112</v>
      </c>
    </row>
    <row r="207" s="12" customFormat="1">
      <c r="B207" s="226"/>
      <c r="C207" s="227"/>
      <c r="D207" s="217" t="s">
        <v>122</v>
      </c>
      <c r="E207" s="228" t="s">
        <v>1</v>
      </c>
      <c r="F207" s="229" t="s">
        <v>405</v>
      </c>
      <c r="G207" s="227"/>
      <c r="H207" s="230">
        <v>187.69999999999999</v>
      </c>
      <c r="I207" s="231"/>
      <c r="J207" s="227"/>
      <c r="K207" s="227"/>
      <c r="L207" s="232"/>
      <c r="M207" s="233"/>
      <c r="N207" s="234"/>
      <c r="O207" s="234"/>
      <c r="P207" s="234"/>
      <c r="Q207" s="234"/>
      <c r="R207" s="234"/>
      <c r="S207" s="234"/>
      <c r="T207" s="235"/>
      <c r="AT207" s="236" t="s">
        <v>122</v>
      </c>
      <c r="AU207" s="236" t="s">
        <v>77</v>
      </c>
      <c r="AV207" s="12" t="s">
        <v>77</v>
      </c>
      <c r="AW207" s="12" t="s">
        <v>30</v>
      </c>
      <c r="AX207" s="12" t="s">
        <v>75</v>
      </c>
      <c r="AY207" s="236" t="s">
        <v>112</v>
      </c>
    </row>
    <row r="208" s="1" customFormat="1" ht="16.5" customHeight="1">
      <c r="B208" s="36"/>
      <c r="C208" s="203" t="s">
        <v>406</v>
      </c>
      <c r="D208" s="203" t="s">
        <v>115</v>
      </c>
      <c r="E208" s="204" t="s">
        <v>407</v>
      </c>
      <c r="F208" s="205" t="s">
        <v>408</v>
      </c>
      <c r="G208" s="206" t="s">
        <v>322</v>
      </c>
      <c r="H208" s="207">
        <v>70</v>
      </c>
      <c r="I208" s="208"/>
      <c r="J208" s="209">
        <f>ROUND(I208*H208,2)</f>
        <v>0</v>
      </c>
      <c r="K208" s="205" t="s">
        <v>119</v>
      </c>
      <c r="L208" s="41"/>
      <c r="M208" s="210" t="s">
        <v>1</v>
      </c>
      <c r="N208" s="211" t="s">
        <v>38</v>
      </c>
      <c r="O208" s="77"/>
      <c r="P208" s="212">
        <f>O208*H208</f>
        <v>0</v>
      </c>
      <c r="Q208" s="212">
        <v>0.0020799999999999998</v>
      </c>
      <c r="R208" s="212">
        <f>Q208*H208</f>
        <v>0.14559999999999998</v>
      </c>
      <c r="S208" s="212">
        <v>0</v>
      </c>
      <c r="T208" s="213">
        <f>S208*H208</f>
        <v>0</v>
      </c>
      <c r="AR208" s="15" t="s">
        <v>120</v>
      </c>
      <c r="AT208" s="15" t="s">
        <v>115</v>
      </c>
      <c r="AU208" s="15" t="s">
        <v>77</v>
      </c>
      <c r="AY208" s="15" t="s">
        <v>112</v>
      </c>
      <c r="BE208" s="214">
        <f>IF(N208="základní",J208,0)</f>
        <v>0</v>
      </c>
      <c r="BF208" s="214">
        <f>IF(N208="snížená",J208,0)</f>
        <v>0</v>
      </c>
      <c r="BG208" s="214">
        <f>IF(N208="zákl. přenesená",J208,0)</f>
        <v>0</v>
      </c>
      <c r="BH208" s="214">
        <f>IF(N208="sníž. přenesená",J208,0)</f>
        <v>0</v>
      </c>
      <c r="BI208" s="214">
        <f>IF(N208="nulová",J208,0)</f>
        <v>0</v>
      </c>
      <c r="BJ208" s="15" t="s">
        <v>75</v>
      </c>
      <c r="BK208" s="214">
        <f>ROUND(I208*H208,2)</f>
        <v>0</v>
      </c>
      <c r="BL208" s="15" t="s">
        <v>120</v>
      </c>
      <c r="BM208" s="15" t="s">
        <v>409</v>
      </c>
    </row>
    <row r="209" s="11" customFormat="1">
      <c r="B209" s="215"/>
      <c r="C209" s="216"/>
      <c r="D209" s="217" t="s">
        <v>122</v>
      </c>
      <c r="E209" s="218" t="s">
        <v>1</v>
      </c>
      <c r="F209" s="219" t="s">
        <v>226</v>
      </c>
      <c r="G209" s="216"/>
      <c r="H209" s="218" t="s">
        <v>1</v>
      </c>
      <c r="I209" s="220"/>
      <c r="J209" s="216"/>
      <c r="K209" s="216"/>
      <c r="L209" s="221"/>
      <c r="M209" s="222"/>
      <c r="N209" s="223"/>
      <c r="O209" s="223"/>
      <c r="P209" s="223"/>
      <c r="Q209" s="223"/>
      <c r="R209" s="223"/>
      <c r="S209" s="223"/>
      <c r="T209" s="224"/>
      <c r="AT209" s="225" t="s">
        <v>122</v>
      </c>
      <c r="AU209" s="225" t="s">
        <v>77</v>
      </c>
      <c r="AV209" s="11" t="s">
        <v>75</v>
      </c>
      <c r="AW209" s="11" t="s">
        <v>30</v>
      </c>
      <c r="AX209" s="11" t="s">
        <v>67</v>
      </c>
      <c r="AY209" s="225" t="s">
        <v>112</v>
      </c>
    </row>
    <row r="210" s="12" customFormat="1">
      <c r="B210" s="226"/>
      <c r="C210" s="227"/>
      <c r="D210" s="217" t="s">
        <v>122</v>
      </c>
      <c r="E210" s="228" t="s">
        <v>1</v>
      </c>
      <c r="F210" s="229" t="s">
        <v>410</v>
      </c>
      <c r="G210" s="227"/>
      <c r="H210" s="230">
        <v>70</v>
      </c>
      <c r="I210" s="231"/>
      <c r="J210" s="227"/>
      <c r="K210" s="227"/>
      <c r="L210" s="232"/>
      <c r="M210" s="233"/>
      <c r="N210" s="234"/>
      <c r="O210" s="234"/>
      <c r="P210" s="234"/>
      <c r="Q210" s="234"/>
      <c r="R210" s="234"/>
      <c r="S210" s="234"/>
      <c r="T210" s="235"/>
      <c r="AT210" s="236" t="s">
        <v>122</v>
      </c>
      <c r="AU210" s="236" t="s">
        <v>77</v>
      </c>
      <c r="AV210" s="12" t="s">
        <v>77</v>
      </c>
      <c r="AW210" s="12" t="s">
        <v>30</v>
      </c>
      <c r="AX210" s="12" t="s">
        <v>75</v>
      </c>
      <c r="AY210" s="236" t="s">
        <v>112</v>
      </c>
    </row>
    <row r="211" s="1" customFormat="1" ht="16.5" customHeight="1">
      <c r="B211" s="36"/>
      <c r="C211" s="241" t="s">
        <v>411</v>
      </c>
      <c r="D211" s="241" t="s">
        <v>275</v>
      </c>
      <c r="E211" s="242" t="s">
        <v>412</v>
      </c>
      <c r="F211" s="243" t="s">
        <v>413</v>
      </c>
      <c r="G211" s="244" t="s">
        <v>322</v>
      </c>
      <c r="H211" s="245">
        <v>70</v>
      </c>
      <c r="I211" s="246"/>
      <c r="J211" s="247">
        <f>ROUND(I211*H211,2)</f>
        <v>0</v>
      </c>
      <c r="K211" s="243" t="s">
        <v>119</v>
      </c>
      <c r="L211" s="248"/>
      <c r="M211" s="249" t="s">
        <v>1</v>
      </c>
      <c r="N211" s="250" t="s">
        <v>38</v>
      </c>
      <c r="O211" s="77"/>
      <c r="P211" s="212">
        <f>O211*H211</f>
        <v>0</v>
      </c>
      <c r="Q211" s="212">
        <v>0.00164</v>
      </c>
      <c r="R211" s="212">
        <f>Q211*H211</f>
        <v>0.1148</v>
      </c>
      <c r="S211" s="212">
        <v>0</v>
      </c>
      <c r="T211" s="213">
        <f>S211*H211</f>
        <v>0</v>
      </c>
      <c r="AR211" s="15" t="s">
        <v>154</v>
      </c>
      <c r="AT211" s="15" t="s">
        <v>275</v>
      </c>
      <c r="AU211" s="15" t="s">
        <v>77</v>
      </c>
      <c r="AY211" s="15" t="s">
        <v>112</v>
      </c>
      <c r="BE211" s="214">
        <f>IF(N211="základní",J211,0)</f>
        <v>0</v>
      </c>
      <c r="BF211" s="214">
        <f>IF(N211="snížená",J211,0)</f>
        <v>0</v>
      </c>
      <c r="BG211" s="214">
        <f>IF(N211="zákl. přenesená",J211,0)</f>
        <v>0</v>
      </c>
      <c r="BH211" s="214">
        <f>IF(N211="sníž. přenesená",J211,0)</f>
        <v>0</v>
      </c>
      <c r="BI211" s="214">
        <f>IF(N211="nulová",J211,0)</f>
        <v>0</v>
      </c>
      <c r="BJ211" s="15" t="s">
        <v>75</v>
      </c>
      <c r="BK211" s="214">
        <f>ROUND(I211*H211,2)</f>
        <v>0</v>
      </c>
      <c r="BL211" s="15" t="s">
        <v>120</v>
      </c>
      <c r="BM211" s="15" t="s">
        <v>414</v>
      </c>
    </row>
    <row r="212" s="1" customFormat="1" ht="16.5" customHeight="1">
      <c r="B212" s="36"/>
      <c r="C212" s="203" t="s">
        <v>415</v>
      </c>
      <c r="D212" s="203" t="s">
        <v>115</v>
      </c>
      <c r="E212" s="204" t="s">
        <v>416</v>
      </c>
      <c r="F212" s="205" t="s">
        <v>417</v>
      </c>
      <c r="G212" s="206" t="s">
        <v>322</v>
      </c>
      <c r="H212" s="207">
        <v>111</v>
      </c>
      <c r="I212" s="208"/>
      <c r="J212" s="209">
        <f>ROUND(I212*H212,2)</f>
        <v>0</v>
      </c>
      <c r="K212" s="205" t="s">
        <v>119</v>
      </c>
      <c r="L212" s="41"/>
      <c r="M212" s="210" t="s">
        <v>1</v>
      </c>
      <c r="N212" s="211" t="s">
        <v>38</v>
      </c>
      <c r="O212" s="77"/>
      <c r="P212" s="212">
        <f>O212*H212</f>
        <v>0</v>
      </c>
      <c r="Q212" s="212">
        <v>0.29221000000000003</v>
      </c>
      <c r="R212" s="212">
        <f>Q212*H212</f>
        <v>32.435310000000001</v>
      </c>
      <c r="S212" s="212">
        <v>0</v>
      </c>
      <c r="T212" s="213">
        <f>S212*H212</f>
        <v>0</v>
      </c>
      <c r="AR212" s="15" t="s">
        <v>120</v>
      </c>
      <c r="AT212" s="15" t="s">
        <v>115</v>
      </c>
      <c r="AU212" s="15" t="s">
        <v>77</v>
      </c>
      <c r="AY212" s="15" t="s">
        <v>112</v>
      </c>
      <c r="BE212" s="214">
        <f>IF(N212="základní",J212,0)</f>
        <v>0</v>
      </c>
      <c r="BF212" s="214">
        <f>IF(N212="snížená",J212,0)</f>
        <v>0</v>
      </c>
      <c r="BG212" s="214">
        <f>IF(N212="zákl. přenesená",J212,0)</f>
        <v>0</v>
      </c>
      <c r="BH212" s="214">
        <f>IF(N212="sníž. přenesená",J212,0)</f>
        <v>0</v>
      </c>
      <c r="BI212" s="214">
        <f>IF(N212="nulová",J212,0)</f>
        <v>0</v>
      </c>
      <c r="BJ212" s="15" t="s">
        <v>75</v>
      </c>
      <c r="BK212" s="214">
        <f>ROUND(I212*H212,2)</f>
        <v>0</v>
      </c>
      <c r="BL212" s="15" t="s">
        <v>120</v>
      </c>
      <c r="BM212" s="15" t="s">
        <v>418</v>
      </c>
    </row>
    <row r="213" s="11" customFormat="1">
      <c r="B213" s="215"/>
      <c r="C213" s="216"/>
      <c r="D213" s="217" t="s">
        <v>122</v>
      </c>
      <c r="E213" s="218" t="s">
        <v>1</v>
      </c>
      <c r="F213" s="219" t="s">
        <v>226</v>
      </c>
      <c r="G213" s="216"/>
      <c r="H213" s="218" t="s">
        <v>1</v>
      </c>
      <c r="I213" s="220"/>
      <c r="J213" s="216"/>
      <c r="K213" s="216"/>
      <c r="L213" s="221"/>
      <c r="M213" s="222"/>
      <c r="N213" s="223"/>
      <c r="O213" s="223"/>
      <c r="P213" s="223"/>
      <c r="Q213" s="223"/>
      <c r="R213" s="223"/>
      <c r="S213" s="223"/>
      <c r="T213" s="224"/>
      <c r="AT213" s="225" t="s">
        <v>122</v>
      </c>
      <c r="AU213" s="225" t="s">
        <v>77</v>
      </c>
      <c r="AV213" s="11" t="s">
        <v>75</v>
      </c>
      <c r="AW213" s="11" t="s">
        <v>30</v>
      </c>
      <c r="AX213" s="11" t="s">
        <v>67</v>
      </c>
      <c r="AY213" s="225" t="s">
        <v>112</v>
      </c>
    </row>
    <row r="214" s="11" customFormat="1">
      <c r="B214" s="215"/>
      <c r="C214" s="216"/>
      <c r="D214" s="217" t="s">
        <v>122</v>
      </c>
      <c r="E214" s="218" t="s">
        <v>1</v>
      </c>
      <c r="F214" s="219" t="s">
        <v>419</v>
      </c>
      <c r="G214" s="216"/>
      <c r="H214" s="218" t="s">
        <v>1</v>
      </c>
      <c r="I214" s="220"/>
      <c r="J214" s="216"/>
      <c r="K214" s="216"/>
      <c r="L214" s="221"/>
      <c r="M214" s="222"/>
      <c r="N214" s="223"/>
      <c r="O214" s="223"/>
      <c r="P214" s="223"/>
      <c r="Q214" s="223"/>
      <c r="R214" s="223"/>
      <c r="S214" s="223"/>
      <c r="T214" s="224"/>
      <c r="AT214" s="225" t="s">
        <v>122</v>
      </c>
      <c r="AU214" s="225" t="s">
        <v>77</v>
      </c>
      <c r="AV214" s="11" t="s">
        <v>75</v>
      </c>
      <c r="AW214" s="11" t="s">
        <v>30</v>
      </c>
      <c r="AX214" s="11" t="s">
        <v>67</v>
      </c>
      <c r="AY214" s="225" t="s">
        <v>112</v>
      </c>
    </row>
    <row r="215" s="12" customFormat="1">
      <c r="B215" s="226"/>
      <c r="C215" s="227"/>
      <c r="D215" s="217" t="s">
        <v>122</v>
      </c>
      <c r="E215" s="228" t="s">
        <v>1</v>
      </c>
      <c r="F215" s="229" t="s">
        <v>420</v>
      </c>
      <c r="G215" s="227"/>
      <c r="H215" s="230">
        <v>111</v>
      </c>
      <c r="I215" s="231"/>
      <c r="J215" s="227"/>
      <c r="K215" s="227"/>
      <c r="L215" s="232"/>
      <c r="M215" s="233"/>
      <c r="N215" s="234"/>
      <c r="O215" s="234"/>
      <c r="P215" s="234"/>
      <c r="Q215" s="234"/>
      <c r="R215" s="234"/>
      <c r="S215" s="234"/>
      <c r="T215" s="235"/>
      <c r="AT215" s="236" t="s">
        <v>122</v>
      </c>
      <c r="AU215" s="236" t="s">
        <v>77</v>
      </c>
      <c r="AV215" s="12" t="s">
        <v>77</v>
      </c>
      <c r="AW215" s="12" t="s">
        <v>30</v>
      </c>
      <c r="AX215" s="12" t="s">
        <v>75</v>
      </c>
      <c r="AY215" s="236" t="s">
        <v>112</v>
      </c>
    </row>
    <row r="216" s="1" customFormat="1" ht="16.5" customHeight="1">
      <c r="B216" s="36"/>
      <c r="C216" s="241" t="s">
        <v>421</v>
      </c>
      <c r="D216" s="241" t="s">
        <v>275</v>
      </c>
      <c r="E216" s="242" t="s">
        <v>422</v>
      </c>
      <c r="F216" s="243" t="s">
        <v>423</v>
      </c>
      <c r="G216" s="244" t="s">
        <v>357</v>
      </c>
      <c r="H216" s="245">
        <v>1</v>
      </c>
      <c r="I216" s="246"/>
      <c r="J216" s="247">
        <f>ROUND(I216*H216,2)</f>
        <v>0</v>
      </c>
      <c r="K216" s="243" t="s">
        <v>1</v>
      </c>
      <c r="L216" s="248"/>
      <c r="M216" s="249" t="s">
        <v>1</v>
      </c>
      <c r="N216" s="250" t="s">
        <v>38</v>
      </c>
      <c r="O216" s="77"/>
      <c r="P216" s="212">
        <f>O216*H216</f>
        <v>0</v>
      </c>
      <c r="Q216" s="212">
        <v>0</v>
      </c>
      <c r="R216" s="212">
        <f>Q216*H216</f>
        <v>0</v>
      </c>
      <c r="S216" s="212">
        <v>0</v>
      </c>
      <c r="T216" s="213">
        <f>S216*H216</f>
        <v>0</v>
      </c>
      <c r="AR216" s="15" t="s">
        <v>154</v>
      </c>
      <c r="AT216" s="15" t="s">
        <v>275</v>
      </c>
      <c r="AU216" s="15" t="s">
        <v>77</v>
      </c>
      <c r="AY216" s="15" t="s">
        <v>112</v>
      </c>
      <c r="BE216" s="214">
        <f>IF(N216="základní",J216,0)</f>
        <v>0</v>
      </c>
      <c r="BF216" s="214">
        <f>IF(N216="snížená",J216,0)</f>
        <v>0</v>
      </c>
      <c r="BG216" s="214">
        <f>IF(N216="zákl. přenesená",J216,0)</f>
        <v>0</v>
      </c>
      <c r="BH216" s="214">
        <f>IF(N216="sníž. přenesená",J216,0)</f>
        <v>0</v>
      </c>
      <c r="BI216" s="214">
        <f>IF(N216="nulová",J216,0)</f>
        <v>0</v>
      </c>
      <c r="BJ216" s="15" t="s">
        <v>75</v>
      </c>
      <c r="BK216" s="214">
        <f>ROUND(I216*H216,2)</f>
        <v>0</v>
      </c>
      <c r="BL216" s="15" t="s">
        <v>120</v>
      </c>
      <c r="BM216" s="15" t="s">
        <v>424</v>
      </c>
    </row>
    <row r="217" s="11" customFormat="1">
      <c r="B217" s="215"/>
      <c r="C217" s="216"/>
      <c r="D217" s="217" t="s">
        <v>122</v>
      </c>
      <c r="E217" s="218" t="s">
        <v>1</v>
      </c>
      <c r="F217" s="219" t="s">
        <v>425</v>
      </c>
      <c r="G217" s="216"/>
      <c r="H217" s="218" t="s">
        <v>1</v>
      </c>
      <c r="I217" s="220"/>
      <c r="J217" s="216"/>
      <c r="K217" s="216"/>
      <c r="L217" s="221"/>
      <c r="M217" s="222"/>
      <c r="N217" s="223"/>
      <c r="O217" s="223"/>
      <c r="P217" s="223"/>
      <c r="Q217" s="223"/>
      <c r="R217" s="223"/>
      <c r="S217" s="223"/>
      <c r="T217" s="224"/>
      <c r="AT217" s="225" t="s">
        <v>122</v>
      </c>
      <c r="AU217" s="225" t="s">
        <v>77</v>
      </c>
      <c r="AV217" s="11" t="s">
        <v>75</v>
      </c>
      <c r="AW217" s="11" t="s">
        <v>30</v>
      </c>
      <c r="AX217" s="11" t="s">
        <v>67</v>
      </c>
      <c r="AY217" s="225" t="s">
        <v>112</v>
      </c>
    </row>
    <row r="218" s="11" customFormat="1">
      <c r="B218" s="215"/>
      <c r="C218" s="216"/>
      <c r="D218" s="217" t="s">
        <v>122</v>
      </c>
      <c r="E218" s="218" t="s">
        <v>1</v>
      </c>
      <c r="F218" s="219" t="s">
        <v>426</v>
      </c>
      <c r="G218" s="216"/>
      <c r="H218" s="218" t="s">
        <v>1</v>
      </c>
      <c r="I218" s="220"/>
      <c r="J218" s="216"/>
      <c r="K218" s="216"/>
      <c r="L218" s="221"/>
      <c r="M218" s="222"/>
      <c r="N218" s="223"/>
      <c r="O218" s="223"/>
      <c r="P218" s="223"/>
      <c r="Q218" s="223"/>
      <c r="R218" s="223"/>
      <c r="S218" s="223"/>
      <c r="T218" s="224"/>
      <c r="AT218" s="225" t="s">
        <v>122</v>
      </c>
      <c r="AU218" s="225" t="s">
        <v>77</v>
      </c>
      <c r="AV218" s="11" t="s">
        <v>75</v>
      </c>
      <c r="AW218" s="11" t="s">
        <v>30</v>
      </c>
      <c r="AX218" s="11" t="s">
        <v>67</v>
      </c>
      <c r="AY218" s="225" t="s">
        <v>112</v>
      </c>
    </row>
    <row r="219" s="11" customFormat="1">
      <c r="B219" s="215"/>
      <c r="C219" s="216"/>
      <c r="D219" s="217" t="s">
        <v>122</v>
      </c>
      <c r="E219" s="218" t="s">
        <v>1</v>
      </c>
      <c r="F219" s="219" t="s">
        <v>427</v>
      </c>
      <c r="G219" s="216"/>
      <c r="H219" s="218" t="s">
        <v>1</v>
      </c>
      <c r="I219" s="220"/>
      <c r="J219" s="216"/>
      <c r="K219" s="216"/>
      <c r="L219" s="221"/>
      <c r="M219" s="222"/>
      <c r="N219" s="223"/>
      <c r="O219" s="223"/>
      <c r="P219" s="223"/>
      <c r="Q219" s="223"/>
      <c r="R219" s="223"/>
      <c r="S219" s="223"/>
      <c r="T219" s="224"/>
      <c r="AT219" s="225" t="s">
        <v>122</v>
      </c>
      <c r="AU219" s="225" t="s">
        <v>77</v>
      </c>
      <c r="AV219" s="11" t="s">
        <v>75</v>
      </c>
      <c r="AW219" s="11" t="s">
        <v>30</v>
      </c>
      <c r="AX219" s="11" t="s">
        <v>67</v>
      </c>
      <c r="AY219" s="225" t="s">
        <v>112</v>
      </c>
    </row>
    <row r="220" s="11" customFormat="1">
      <c r="B220" s="215"/>
      <c r="C220" s="216"/>
      <c r="D220" s="217" t="s">
        <v>122</v>
      </c>
      <c r="E220" s="218" t="s">
        <v>1</v>
      </c>
      <c r="F220" s="219" t="s">
        <v>428</v>
      </c>
      <c r="G220" s="216"/>
      <c r="H220" s="218" t="s">
        <v>1</v>
      </c>
      <c r="I220" s="220"/>
      <c r="J220" s="216"/>
      <c r="K220" s="216"/>
      <c r="L220" s="221"/>
      <c r="M220" s="222"/>
      <c r="N220" s="223"/>
      <c r="O220" s="223"/>
      <c r="P220" s="223"/>
      <c r="Q220" s="223"/>
      <c r="R220" s="223"/>
      <c r="S220" s="223"/>
      <c r="T220" s="224"/>
      <c r="AT220" s="225" t="s">
        <v>122</v>
      </c>
      <c r="AU220" s="225" t="s">
        <v>77</v>
      </c>
      <c r="AV220" s="11" t="s">
        <v>75</v>
      </c>
      <c r="AW220" s="11" t="s">
        <v>30</v>
      </c>
      <c r="AX220" s="11" t="s">
        <v>67</v>
      </c>
      <c r="AY220" s="225" t="s">
        <v>112</v>
      </c>
    </row>
    <row r="221" s="11" customFormat="1">
      <c r="B221" s="215"/>
      <c r="C221" s="216"/>
      <c r="D221" s="217" t="s">
        <v>122</v>
      </c>
      <c r="E221" s="218" t="s">
        <v>1</v>
      </c>
      <c r="F221" s="219" t="s">
        <v>429</v>
      </c>
      <c r="G221" s="216"/>
      <c r="H221" s="218" t="s">
        <v>1</v>
      </c>
      <c r="I221" s="220"/>
      <c r="J221" s="216"/>
      <c r="K221" s="216"/>
      <c r="L221" s="221"/>
      <c r="M221" s="222"/>
      <c r="N221" s="223"/>
      <c r="O221" s="223"/>
      <c r="P221" s="223"/>
      <c r="Q221" s="223"/>
      <c r="R221" s="223"/>
      <c r="S221" s="223"/>
      <c r="T221" s="224"/>
      <c r="AT221" s="225" t="s">
        <v>122</v>
      </c>
      <c r="AU221" s="225" t="s">
        <v>77</v>
      </c>
      <c r="AV221" s="11" t="s">
        <v>75</v>
      </c>
      <c r="AW221" s="11" t="s">
        <v>30</v>
      </c>
      <c r="AX221" s="11" t="s">
        <v>67</v>
      </c>
      <c r="AY221" s="225" t="s">
        <v>112</v>
      </c>
    </row>
    <row r="222" s="11" customFormat="1">
      <c r="B222" s="215"/>
      <c r="C222" s="216"/>
      <c r="D222" s="217" t="s">
        <v>122</v>
      </c>
      <c r="E222" s="218" t="s">
        <v>1</v>
      </c>
      <c r="F222" s="219" t="s">
        <v>430</v>
      </c>
      <c r="G222" s="216"/>
      <c r="H222" s="218" t="s">
        <v>1</v>
      </c>
      <c r="I222" s="220"/>
      <c r="J222" s="216"/>
      <c r="K222" s="216"/>
      <c r="L222" s="221"/>
      <c r="M222" s="222"/>
      <c r="N222" s="223"/>
      <c r="O222" s="223"/>
      <c r="P222" s="223"/>
      <c r="Q222" s="223"/>
      <c r="R222" s="223"/>
      <c r="S222" s="223"/>
      <c r="T222" s="224"/>
      <c r="AT222" s="225" t="s">
        <v>122</v>
      </c>
      <c r="AU222" s="225" t="s">
        <v>77</v>
      </c>
      <c r="AV222" s="11" t="s">
        <v>75</v>
      </c>
      <c r="AW222" s="11" t="s">
        <v>30</v>
      </c>
      <c r="AX222" s="11" t="s">
        <v>67</v>
      </c>
      <c r="AY222" s="225" t="s">
        <v>112</v>
      </c>
    </row>
    <row r="223" s="11" customFormat="1">
      <c r="B223" s="215"/>
      <c r="C223" s="216"/>
      <c r="D223" s="217" t="s">
        <v>122</v>
      </c>
      <c r="E223" s="218" t="s">
        <v>1</v>
      </c>
      <c r="F223" s="219" t="s">
        <v>431</v>
      </c>
      <c r="G223" s="216"/>
      <c r="H223" s="218" t="s">
        <v>1</v>
      </c>
      <c r="I223" s="220"/>
      <c r="J223" s="216"/>
      <c r="K223" s="216"/>
      <c r="L223" s="221"/>
      <c r="M223" s="222"/>
      <c r="N223" s="223"/>
      <c r="O223" s="223"/>
      <c r="P223" s="223"/>
      <c r="Q223" s="223"/>
      <c r="R223" s="223"/>
      <c r="S223" s="223"/>
      <c r="T223" s="224"/>
      <c r="AT223" s="225" t="s">
        <v>122</v>
      </c>
      <c r="AU223" s="225" t="s">
        <v>77</v>
      </c>
      <c r="AV223" s="11" t="s">
        <v>75</v>
      </c>
      <c r="AW223" s="11" t="s">
        <v>30</v>
      </c>
      <c r="AX223" s="11" t="s">
        <v>67</v>
      </c>
      <c r="AY223" s="225" t="s">
        <v>112</v>
      </c>
    </row>
    <row r="224" s="11" customFormat="1">
      <c r="B224" s="215"/>
      <c r="C224" s="216"/>
      <c r="D224" s="217" t="s">
        <v>122</v>
      </c>
      <c r="E224" s="218" t="s">
        <v>1</v>
      </c>
      <c r="F224" s="219" t="s">
        <v>432</v>
      </c>
      <c r="G224" s="216"/>
      <c r="H224" s="218" t="s">
        <v>1</v>
      </c>
      <c r="I224" s="220"/>
      <c r="J224" s="216"/>
      <c r="K224" s="216"/>
      <c r="L224" s="221"/>
      <c r="M224" s="222"/>
      <c r="N224" s="223"/>
      <c r="O224" s="223"/>
      <c r="P224" s="223"/>
      <c r="Q224" s="223"/>
      <c r="R224" s="223"/>
      <c r="S224" s="223"/>
      <c r="T224" s="224"/>
      <c r="AT224" s="225" t="s">
        <v>122</v>
      </c>
      <c r="AU224" s="225" t="s">
        <v>77</v>
      </c>
      <c r="AV224" s="11" t="s">
        <v>75</v>
      </c>
      <c r="AW224" s="11" t="s">
        <v>30</v>
      </c>
      <c r="AX224" s="11" t="s">
        <v>67</v>
      </c>
      <c r="AY224" s="225" t="s">
        <v>112</v>
      </c>
    </row>
    <row r="225" s="11" customFormat="1">
      <c r="B225" s="215"/>
      <c r="C225" s="216"/>
      <c r="D225" s="217" t="s">
        <v>122</v>
      </c>
      <c r="E225" s="218" t="s">
        <v>1</v>
      </c>
      <c r="F225" s="219" t="s">
        <v>433</v>
      </c>
      <c r="G225" s="216"/>
      <c r="H225" s="218" t="s">
        <v>1</v>
      </c>
      <c r="I225" s="220"/>
      <c r="J225" s="216"/>
      <c r="K225" s="216"/>
      <c r="L225" s="221"/>
      <c r="M225" s="222"/>
      <c r="N225" s="223"/>
      <c r="O225" s="223"/>
      <c r="P225" s="223"/>
      <c r="Q225" s="223"/>
      <c r="R225" s="223"/>
      <c r="S225" s="223"/>
      <c r="T225" s="224"/>
      <c r="AT225" s="225" t="s">
        <v>122</v>
      </c>
      <c r="AU225" s="225" t="s">
        <v>77</v>
      </c>
      <c r="AV225" s="11" t="s">
        <v>75</v>
      </c>
      <c r="AW225" s="11" t="s">
        <v>30</v>
      </c>
      <c r="AX225" s="11" t="s">
        <v>67</v>
      </c>
      <c r="AY225" s="225" t="s">
        <v>112</v>
      </c>
    </row>
    <row r="226" s="11" customFormat="1">
      <c r="B226" s="215"/>
      <c r="C226" s="216"/>
      <c r="D226" s="217" t="s">
        <v>122</v>
      </c>
      <c r="E226" s="218" t="s">
        <v>1</v>
      </c>
      <c r="F226" s="219" t="s">
        <v>434</v>
      </c>
      <c r="G226" s="216"/>
      <c r="H226" s="218" t="s">
        <v>1</v>
      </c>
      <c r="I226" s="220"/>
      <c r="J226" s="216"/>
      <c r="K226" s="216"/>
      <c r="L226" s="221"/>
      <c r="M226" s="222"/>
      <c r="N226" s="223"/>
      <c r="O226" s="223"/>
      <c r="P226" s="223"/>
      <c r="Q226" s="223"/>
      <c r="R226" s="223"/>
      <c r="S226" s="223"/>
      <c r="T226" s="224"/>
      <c r="AT226" s="225" t="s">
        <v>122</v>
      </c>
      <c r="AU226" s="225" t="s">
        <v>77</v>
      </c>
      <c r="AV226" s="11" t="s">
        <v>75</v>
      </c>
      <c r="AW226" s="11" t="s">
        <v>30</v>
      </c>
      <c r="AX226" s="11" t="s">
        <v>67</v>
      </c>
      <c r="AY226" s="225" t="s">
        <v>112</v>
      </c>
    </row>
    <row r="227" s="11" customFormat="1">
      <c r="B227" s="215"/>
      <c r="C227" s="216"/>
      <c r="D227" s="217" t="s">
        <v>122</v>
      </c>
      <c r="E227" s="218" t="s">
        <v>1</v>
      </c>
      <c r="F227" s="219" t="s">
        <v>435</v>
      </c>
      <c r="G227" s="216"/>
      <c r="H227" s="218" t="s">
        <v>1</v>
      </c>
      <c r="I227" s="220"/>
      <c r="J227" s="216"/>
      <c r="K227" s="216"/>
      <c r="L227" s="221"/>
      <c r="M227" s="222"/>
      <c r="N227" s="223"/>
      <c r="O227" s="223"/>
      <c r="P227" s="223"/>
      <c r="Q227" s="223"/>
      <c r="R227" s="223"/>
      <c r="S227" s="223"/>
      <c r="T227" s="224"/>
      <c r="AT227" s="225" t="s">
        <v>122</v>
      </c>
      <c r="AU227" s="225" t="s">
        <v>77</v>
      </c>
      <c r="AV227" s="11" t="s">
        <v>75</v>
      </c>
      <c r="AW227" s="11" t="s">
        <v>30</v>
      </c>
      <c r="AX227" s="11" t="s">
        <v>67</v>
      </c>
      <c r="AY227" s="225" t="s">
        <v>112</v>
      </c>
    </row>
    <row r="228" s="11" customFormat="1">
      <c r="B228" s="215"/>
      <c r="C228" s="216"/>
      <c r="D228" s="217" t="s">
        <v>122</v>
      </c>
      <c r="E228" s="218" t="s">
        <v>1</v>
      </c>
      <c r="F228" s="219" t="s">
        <v>436</v>
      </c>
      <c r="G228" s="216"/>
      <c r="H228" s="218" t="s">
        <v>1</v>
      </c>
      <c r="I228" s="220"/>
      <c r="J228" s="216"/>
      <c r="K228" s="216"/>
      <c r="L228" s="221"/>
      <c r="M228" s="222"/>
      <c r="N228" s="223"/>
      <c r="O228" s="223"/>
      <c r="P228" s="223"/>
      <c r="Q228" s="223"/>
      <c r="R228" s="223"/>
      <c r="S228" s="223"/>
      <c r="T228" s="224"/>
      <c r="AT228" s="225" t="s">
        <v>122</v>
      </c>
      <c r="AU228" s="225" t="s">
        <v>77</v>
      </c>
      <c r="AV228" s="11" t="s">
        <v>75</v>
      </c>
      <c r="AW228" s="11" t="s">
        <v>30</v>
      </c>
      <c r="AX228" s="11" t="s">
        <v>67</v>
      </c>
      <c r="AY228" s="225" t="s">
        <v>112</v>
      </c>
    </row>
    <row r="229" s="11" customFormat="1">
      <c r="B229" s="215"/>
      <c r="C229" s="216"/>
      <c r="D229" s="217" t="s">
        <v>122</v>
      </c>
      <c r="E229" s="218" t="s">
        <v>1</v>
      </c>
      <c r="F229" s="219" t="s">
        <v>437</v>
      </c>
      <c r="G229" s="216"/>
      <c r="H229" s="218" t="s">
        <v>1</v>
      </c>
      <c r="I229" s="220"/>
      <c r="J229" s="216"/>
      <c r="K229" s="216"/>
      <c r="L229" s="221"/>
      <c r="M229" s="222"/>
      <c r="N229" s="223"/>
      <c r="O229" s="223"/>
      <c r="P229" s="223"/>
      <c r="Q229" s="223"/>
      <c r="R229" s="223"/>
      <c r="S229" s="223"/>
      <c r="T229" s="224"/>
      <c r="AT229" s="225" t="s">
        <v>122</v>
      </c>
      <c r="AU229" s="225" t="s">
        <v>77</v>
      </c>
      <c r="AV229" s="11" t="s">
        <v>75</v>
      </c>
      <c r="AW229" s="11" t="s">
        <v>30</v>
      </c>
      <c r="AX229" s="11" t="s">
        <v>67</v>
      </c>
      <c r="AY229" s="225" t="s">
        <v>112</v>
      </c>
    </row>
    <row r="230" s="11" customFormat="1">
      <c r="B230" s="215"/>
      <c r="C230" s="216"/>
      <c r="D230" s="217" t="s">
        <v>122</v>
      </c>
      <c r="E230" s="218" t="s">
        <v>1</v>
      </c>
      <c r="F230" s="219" t="s">
        <v>438</v>
      </c>
      <c r="G230" s="216"/>
      <c r="H230" s="218" t="s">
        <v>1</v>
      </c>
      <c r="I230" s="220"/>
      <c r="J230" s="216"/>
      <c r="K230" s="216"/>
      <c r="L230" s="221"/>
      <c r="M230" s="222"/>
      <c r="N230" s="223"/>
      <c r="O230" s="223"/>
      <c r="P230" s="223"/>
      <c r="Q230" s="223"/>
      <c r="R230" s="223"/>
      <c r="S230" s="223"/>
      <c r="T230" s="224"/>
      <c r="AT230" s="225" t="s">
        <v>122</v>
      </c>
      <c r="AU230" s="225" t="s">
        <v>77</v>
      </c>
      <c r="AV230" s="11" t="s">
        <v>75</v>
      </c>
      <c r="AW230" s="11" t="s">
        <v>30</v>
      </c>
      <c r="AX230" s="11" t="s">
        <v>67</v>
      </c>
      <c r="AY230" s="225" t="s">
        <v>112</v>
      </c>
    </row>
    <row r="231" s="11" customFormat="1">
      <c r="B231" s="215"/>
      <c r="C231" s="216"/>
      <c r="D231" s="217" t="s">
        <v>122</v>
      </c>
      <c r="E231" s="218" t="s">
        <v>1</v>
      </c>
      <c r="F231" s="219" t="s">
        <v>439</v>
      </c>
      <c r="G231" s="216"/>
      <c r="H231" s="218" t="s">
        <v>1</v>
      </c>
      <c r="I231" s="220"/>
      <c r="J231" s="216"/>
      <c r="K231" s="216"/>
      <c r="L231" s="221"/>
      <c r="M231" s="222"/>
      <c r="N231" s="223"/>
      <c r="O231" s="223"/>
      <c r="P231" s="223"/>
      <c r="Q231" s="223"/>
      <c r="R231" s="223"/>
      <c r="S231" s="223"/>
      <c r="T231" s="224"/>
      <c r="AT231" s="225" t="s">
        <v>122</v>
      </c>
      <c r="AU231" s="225" t="s">
        <v>77</v>
      </c>
      <c r="AV231" s="11" t="s">
        <v>75</v>
      </c>
      <c r="AW231" s="11" t="s">
        <v>30</v>
      </c>
      <c r="AX231" s="11" t="s">
        <v>67</v>
      </c>
      <c r="AY231" s="225" t="s">
        <v>112</v>
      </c>
    </row>
    <row r="232" s="11" customFormat="1">
      <c r="B232" s="215"/>
      <c r="C232" s="216"/>
      <c r="D232" s="217" t="s">
        <v>122</v>
      </c>
      <c r="E232" s="218" t="s">
        <v>1</v>
      </c>
      <c r="F232" s="219" t="s">
        <v>440</v>
      </c>
      <c r="G232" s="216"/>
      <c r="H232" s="218" t="s">
        <v>1</v>
      </c>
      <c r="I232" s="220"/>
      <c r="J232" s="216"/>
      <c r="K232" s="216"/>
      <c r="L232" s="221"/>
      <c r="M232" s="222"/>
      <c r="N232" s="223"/>
      <c r="O232" s="223"/>
      <c r="P232" s="223"/>
      <c r="Q232" s="223"/>
      <c r="R232" s="223"/>
      <c r="S232" s="223"/>
      <c r="T232" s="224"/>
      <c r="AT232" s="225" t="s">
        <v>122</v>
      </c>
      <c r="AU232" s="225" t="s">
        <v>77</v>
      </c>
      <c r="AV232" s="11" t="s">
        <v>75</v>
      </c>
      <c r="AW232" s="11" t="s">
        <v>30</v>
      </c>
      <c r="AX232" s="11" t="s">
        <v>67</v>
      </c>
      <c r="AY232" s="225" t="s">
        <v>112</v>
      </c>
    </row>
    <row r="233" s="11" customFormat="1">
      <c r="B233" s="215"/>
      <c r="C233" s="216"/>
      <c r="D233" s="217" t="s">
        <v>122</v>
      </c>
      <c r="E233" s="218" t="s">
        <v>1</v>
      </c>
      <c r="F233" s="219" t="s">
        <v>441</v>
      </c>
      <c r="G233" s="216"/>
      <c r="H233" s="218" t="s">
        <v>1</v>
      </c>
      <c r="I233" s="220"/>
      <c r="J233" s="216"/>
      <c r="K233" s="216"/>
      <c r="L233" s="221"/>
      <c r="M233" s="222"/>
      <c r="N233" s="223"/>
      <c r="O233" s="223"/>
      <c r="P233" s="223"/>
      <c r="Q233" s="223"/>
      <c r="R233" s="223"/>
      <c r="S233" s="223"/>
      <c r="T233" s="224"/>
      <c r="AT233" s="225" t="s">
        <v>122</v>
      </c>
      <c r="AU233" s="225" t="s">
        <v>77</v>
      </c>
      <c r="AV233" s="11" t="s">
        <v>75</v>
      </c>
      <c r="AW233" s="11" t="s">
        <v>30</v>
      </c>
      <c r="AX233" s="11" t="s">
        <v>67</v>
      </c>
      <c r="AY233" s="225" t="s">
        <v>112</v>
      </c>
    </row>
    <row r="234" s="11" customFormat="1">
      <c r="B234" s="215"/>
      <c r="C234" s="216"/>
      <c r="D234" s="217" t="s">
        <v>122</v>
      </c>
      <c r="E234" s="218" t="s">
        <v>1</v>
      </c>
      <c r="F234" s="219" t="s">
        <v>442</v>
      </c>
      <c r="G234" s="216"/>
      <c r="H234" s="218" t="s">
        <v>1</v>
      </c>
      <c r="I234" s="220"/>
      <c r="J234" s="216"/>
      <c r="K234" s="216"/>
      <c r="L234" s="221"/>
      <c r="M234" s="222"/>
      <c r="N234" s="223"/>
      <c r="O234" s="223"/>
      <c r="P234" s="223"/>
      <c r="Q234" s="223"/>
      <c r="R234" s="223"/>
      <c r="S234" s="223"/>
      <c r="T234" s="224"/>
      <c r="AT234" s="225" t="s">
        <v>122</v>
      </c>
      <c r="AU234" s="225" t="s">
        <v>77</v>
      </c>
      <c r="AV234" s="11" t="s">
        <v>75</v>
      </c>
      <c r="AW234" s="11" t="s">
        <v>30</v>
      </c>
      <c r="AX234" s="11" t="s">
        <v>67</v>
      </c>
      <c r="AY234" s="225" t="s">
        <v>112</v>
      </c>
    </row>
    <row r="235" s="12" customFormat="1">
      <c r="B235" s="226"/>
      <c r="C235" s="227"/>
      <c r="D235" s="217" t="s">
        <v>122</v>
      </c>
      <c r="E235" s="228" t="s">
        <v>1</v>
      </c>
      <c r="F235" s="229" t="s">
        <v>75</v>
      </c>
      <c r="G235" s="227"/>
      <c r="H235" s="230">
        <v>1</v>
      </c>
      <c r="I235" s="231"/>
      <c r="J235" s="227"/>
      <c r="K235" s="227"/>
      <c r="L235" s="232"/>
      <c r="M235" s="233"/>
      <c r="N235" s="234"/>
      <c r="O235" s="234"/>
      <c r="P235" s="234"/>
      <c r="Q235" s="234"/>
      <c r="R235" s="234"/>
      <c r="S235" s="234"/>
      <c r="T235" s="235"/>
      <c r="AT235" s="236" t="s">
        <v>122</v>
      </c>
      <c r="AU235" s="236" t="s">
        <v>77</v>
      </c>
      <c r="AV235" s="12" t="s">
        <v>77</v>
      </c>
      <c r="AW235" s="12" t="s">
        <v>30</v>
      </c>
      <c r="AX235" s="12" t="s">
        <v>75</v>
      </c>
      <c r="AY235" s="236" t="s">
        <v>112</v>
      </c>
    </row>
    <row r="236" s="1" customFormat="1" ht="33.75" customHeight="1">
      <c r="B236" s="36"/>
      <c r="C236" s="203" t="s">
        <v>443</v>
      </c>
      <c r="D236" s="203" t="s">
        <v>115</v>
      </c>
      <c r="E236" s="204" t="s">
        <v>444</v>
      </c>
      <c r="F236" s="205" t="s">
        <v>445</v>
      </c>
      <c r="G236" s="206" t="s">
        <v>202</v>
      </c>
      <c r="H236" s="207">
        <v>1.75</v>
      </c>
      <c r="I236" s="208"/>
      <c r="J236" s="209">
        <f>ROUND(I236*H236,2)</f>
        <v>0</v>
      </c>
      <c r="K236" s="205" t="s">
        <v>119</v>
      </c>
      <c r="L236" s="41"/>
      <c r="M236" s="210" t="s">
        <v>1</v>
      </c>
      <c r="N236" s="211" t="s">
        <v>38</v>
      </c>
      <c r="O236" s="77"/>
      <c r="P236" s="212">
        <f>O236*H236</f>
        <v>0</v>
      </c>
      <c r="Q236" s="212">
        <v>0</v>
      </c>
      <c r="R236" s="212">
        <f>Q236*H236</f>
        <v>0</v>
      </c>
      <c r="S236" s="212">
        <v>0.017999999999999999</v>
      </c>
      <c r="T236" s="213">
        <f>S236*H236</f>
        <v>0.0315</v>
      </c>
      <c r="AR236" s="15" t="s">
        <v>120</v>
      </c>
      <c r="AT236" s="15" t="s">
        <v>115</v>
      </c>
      <c r="AU236" s="15" t="s">
        <v>77</v>
      </c>
      <c r="AY236" s="15" t="s">
        <v>112</v>
      </c>
      <c r="BE236" s="214">
        <f>IF(N236="základní",J236,0)</f>
        <v>0</v>
      </c>
      <c r="BF236" s="214">
        <f>IF(N236="snížená",J236,0)</f>
        <v>0</v>
      </c>
      <c r="BG236" s="214">
        <f>IF(N236="zákl. přenesená",J236,0)</f>
        <v>0</v>
      </c>
      <c r="BH236" s="214">
        <f>IF(N236="sníž. přenesená",J236,0)</f>
        <v>0</v>
      </c>
      <c r="BI236" s="214">
        <f>IF(N236="nulová",J236,0)</f>
        <v>0</v>
      </c>
      <c r="BJ236" s="15" t="s">
        <v>75</v>
      </c>
      <c r="BK236" s="214">
        <f>ROUND(I236*H236,2)</f>
        <v>0</v>
      </c>
      <c r="BL236" s="15" t="s">
        <v>120</v>
      </c>
      <c r="BM236" s="15" t="s">
        <v>446</v>
      </c>
    </row>
    <row r="237" s="11" customFormat="1">
      <c r="B237" s="215"/>
      <c r="C237" s="216"/>
      <c r="D237" s="217" t="s">
        <v>122</v>
      </c>
      <c r="E237" s="218" t="s">
        <v>1</v>
      </c>
      <c r="F237" s="219" t="s">
        <v>226</v>
      </c>
      <c r="G237" s="216"/>
      <c r="H237" s="218" t="s">
        <v>1</v>
      </c>
      <c r="I237" s="220"/>
      <c r="J237" s="216"/>
      <c r="K237" s="216"/>
      <c r="L237" s="221"/>
      <c r="M237" s="222"/>
      <c r="N237" s="223"/>
      <c r="O237" s="223"/>
      <c r="P237" s="223"/>
      <c r="Q237" s="223"/>
      <c r="R237" s="223"/>
      <c r="S237" s="223"/>
      <c r="T237" s="224"/>
      <c r="AT237" s="225" t="s">
        <v>122</v>
      </c>
      <c r="AU237" s="225" t="s">
        <v>77</v>
      </c>
      <c r="AV237" s="11" t="s">
        <v>75</v>
      </c>
      <c r="AW237" s="11" t="s">
        <v>30</v>
      </c>
      <c r="AX237" s="11" t="s">
        <v>67</v>
      </c>
      <c r="AY237" s="225" t="s">
        <v>112</v>
      </c>
    </row>
    <row r="238" s="12" customFormat="1">
      <c r="B238" s="226"/>
      <c r="C238" s="227"/>
      <c r="D238" s="217" t="s">
        <v>122</v>
      </c>
      <c r="E238" s="228" t="s">
        <v>1</v>
      </c>
      <c r="F238" s="229" t="s">
        <v>370</v>
      </c>
      <c r="G238" s="227"/>
      <c r="H238" s="230">
        <v>1.75</v>
      </c>
      <c r="I238" s="231"/>
      <c r="J238" s="227"/>
      <c r="K238" s="227"/>
      <c r="L238" s="232"/>
      <c r="M238" s="233"/>
      <c r="N238" s="234"/>
      <c r="O238" s="234"/>
      <c r="P238" s="234"/>
      <c r="Q238" s="234"/>
      <c r="R238" s="234"/>
      <c r="S238" s="234"/>
      <c r="T238" s="235"/>
      <c r="AT238" s="236" t="s">
        <v>122</v>
      </c>
      <c r="AU238" s="236" t="s">
        <v>77</v>
      </c>
      <c r="AV238" s="12" t="s">
        <v>77</v>
      </c>
      <c r="AW238" s="12" t="s">
        <v>30</v>
      </c>
      <c r="AX238" s="12" t="s">
        <v>75</v>
      </c>
      <c r="AY238" s="236" t="s">
        <v>112</v>
      </c>
    </row>
    <row r="239" s="1" customFormat="1" ht="33.75" customHeight="1">
      <c r="B239" s="36"/>
      <c r="C239" s="203" t="s">
        <v>447</v>
      </c>
      <c r="D239" s="203" t="s">
        <v>115</v>
      </c>
      <c r="E239" s="204" t="s">
        <v>448</v>
      </c>
      <c r="F239" s="205" t="s">
        <v>449</v>
      </c>
      <c r="G239" s="206" t="s">
        <v>202</v>
      </c>
      <c r="H239" s="207">
        <v>209.69999999999999</v>
      </c>
      <c r="I239" s="208"/>
      <c r="J239" s="209">
        <f>ROUND(I239*H239,2)</f>
        <v>0</v>
      </c>
      <c r="K239" s="205" t="s">
        <v>119</v>
      </c>
      <c r="L239" s="41"/>
      <c r="M239" s="210" t="s">
        <v>1</v>
      </c>
      <c r="N239" s="211" t="s">
        <v>38</v>
      </c>
      <c r="O239" s="77"/>
      <c r="P239" s="212">
        <f>O239*H239</f>
        <v>0</v>
      </c>
      <c r="Q239" s="212">
        <v>0</v>
      </c>
      <c r="R239" s="212">
        <f>Q239*H239</f>
        <v>0</v>
      </c>
      <c r="S239" s="212">
        <v>0.027</v>
      </c>
      <c r="T239" s="213">
        <f>S239*H239</f>
        <v>5.6618999999999993</v>
      </c>
      <c r="AR239" s="15" t="s">
        <v>120</v>
      </c>
      <c r="AT239" s="15" t="s">
        <v>115</v>
      </c>
      <c r="AU239" s="15" t="s">
        <v>77</v>
      </c>
      <c r="AY239" s="15" t="s">
        <v>112</v>
      </c>
      <c r="BE239" s="214">
        <f>IF(N239="základní",J239,0)</f>
        <v>0</v>
      </c>
      <c r="BF239" s="214">
        <f>IF(N239="snížená",J239,0)</f>
        <v>0</v>
      </c>
      <c r="BG239" s="214">
        <f>IF(N239="zákl. přenesená",J239,0)</f>
        <v>0</v>
      </c>
      <c r="BH239" s="214">
        <f>IF(N239="sníž. přenesená",J239,0)</f>
        <v>0</v>
      </c>
      <c r="BI239" s="214">
        <f>IF(N239="nulová",J239,0)</f>
        <v>0</v>
      </c>
      <c r="BJ239" s="15" t="s">
        <v>75</v>
      </c>
      <c r="BK239" s="214">
        <f>ROUND(I239*H239,2)</f>
        <v>0</v>
      </c>
      <c r="BL239" s="15" t="s">
        <v>120</v>
      </c>
      <c r="BM239" s="15" t="s">
        <v>450</v>
      </c>
    </row>
    <row r="240" s="11" customFormat="1">
      <c r="B240" s="215"/>
      <c r="C240" s="216"/>
      <c r="D240" s="217" t="s">
        <v>122</v>
      </c>
      <c r="E240" s="218" t="s">
        <v>1</v>
      </c>
      <c r="F240" s="219" t="s">
        <v>226</v>
      </c>
      <c r="G240" s="216"/>
      <c r="H240" s="218" t="s">
        <v>1</v>
      </c>
      <c r="I240" s="220"/>
      <c r="J240" s="216"/>
      <c r="K240" s="216"/>
      <c r="L240" s="221"/>
      <c r="M240" s="222"/>
      <c r="N240" s="223"/>
      <c r="O240" s="223"/>
      <c r="P240" s="223"/>
      <c r="Q240" s="223"/>
      <c r="R240" s="223"/>
      <c r="S240" s="223"/>
      <c r="T240" s="224"/>
      <c r="AT240" s="225" t="s">
        <v>122</v>
      </c>
      <c r="AU240" s="225" t="s">
        <v>77</v>
      </c>
      <c r="AV240" s="11" t="s">
        <v>75</v>
      </c>
      <c r="AW240" s="11" t="s">
        <v>30</v>
      </c>
      <c r="AX240" s="11" t="s">
        <v>67</v>
      </c>
      <c r="AY240" s="225" t="s">
        <v>112</v>
      </c>
    </row>
    <row r="241" s="12" customFormat="1">
      <c r="B241" s="226"/>
      <c r="C241" s="227"/>
      <c r="D241" s="217" t="s">
        <v>122</v>
      </c>
      <c r="E241" s="228" t="s">
        <v>1</v>
      </c>
      <c r="F241" s="229" t="s">
        <v>451</v>
      </c>
      <c r="G241" s="227"/>
      <c r="H241" s="230">
        <v>1.75</v>
      </c>
      <c r="I241" s="231"/>
      <c r="J241" s="227"/>
      <c r="K241" s="227"/>
      <c r="L241" s="232"/>
      <c r="M241" s="233"/>
      <c r="N241" s="234"/>
      <c r="O241" s="234"/>
      <c r="P241" s="234"/>
      <c r="Q241" s="234"/>
      <c r="R241" s="234"/>
      <c r="S241" s="234"/>
      <c r="T241" s="235"/>
      <c r="AT241" s="236" t="s">
        <v>122</v>
      </c>
      <c r="AU241" s="236" t="s">
        <v>77</v>
      </c>
      <c r="AV241" s="12" t="s">
        <v>77</v>
      </c>
      <c r="AW241" s="12" t="s">
        <v>30</v>
      </c>
      <c r="AX241" s="12" t="s">
        <v>67</v>
      </c>
      <c r="AY241" s="236" t="s">
        <v>112</v>
      </c>
    </row>
    <row r="242" s="12" customFormat="1">
      <c r="B242" s="226"/>
      <c r="C242" s="227"/>
      <c r="D242" s="217" t="s">
        <v>122</v>
      </c>
      <c r="E242" s="228" t="s">
        <v>1</v>
      </c>
      <c r="F242" s="229" t="s">
        <v>452</v>
      </c>
      <c r="G242" s="227"/>
      <c r="H242" s="230">
        <v>207.94999999999999</v>
      </c>
      <c r="I242" s="231"/>
      <c r="J242" s="227"/>
      <c r="K242" s="227"/>
      <c r="L242" s="232"/>
      <c r="M242" s="233"/>
      <c r="N242" s="234"/>
      <c r="O242" s="234"/>
      <c r="P242" s="234"/>
      <c r="Q242" s="234"/>
      <c r="R242" s="234"/>
      <c r="S242" s="234"/>
      <c r="T242" s="235"/>
      <c r="AT242" s="236" t="s">
        <v>122</v>
      </c>
      <c r="AU242" s="236" t="s">
        <v>77</v>
      </c>
      <c r="AV242" s="12" t="s">
        <v>77</v>
      </c>
      <c r="AW242" s="12" t="s">
        <v>30</v>
      </c>
      <c r="AX242" s="12" t="s">
        <v>67</v>
      </c>
      <c r="AY242" s="236" t="s">
        <v>112</v>
      </c>
    </row>
    <row r="243" s="13" customFormat="1">
      <c r="B243" s="251"/>
      <c r="C243" s="252"/>
      <c r="D243" s="217" t="s">
        <v>122</v>
      </c>
      <c r="E243" s="253" t="s">
        <v>1</v>
      </c>
      <c r="F243" s="254" t="s">
        <v>334</v>
      </c>
      <c r="G243" s="252"/>
      <c r="H243" s="255">
        <v>209.69999999999999</v>
      </c>
      <c r="I243" s="256"/>
      <c r="J243" s="252"/>
      <c r="K243" s="252"/>
      <c r="L243" s="257"/>
      <c r="M243" s="258"/>
      <c r="N243" s="259"/>
      <c r="O243" s="259"/>
      <c r="P243" s="259"/>
      <c r="Q243" s="259"/>
      <c r="R243" s="259"/>
      <c r="S243" s="259"/>
      <c r="T243" s="260"/>
      <c r="AT243" s="261" t="s">
        <v>122</v>
      </c>
      <c r="AU243" s="261" t="s">
        <v>77</v>
      </c>
      <c r="AV243" s="13" t="s">
        <v>120</v>
      </c>
      <c r="AW243" s="13" t="s">
        <v>30</v>
      </c>
      <c r="AX243" s="13" t="s">
        <v>75</v>
      </c>
      <c r="AY243" s="261" t="s">
        <v>112</v>
      </c>
    </row>
    <row r="244" s="1" customFormat="1" ht="22.5" customHeight="1">
      <c r="B244" s="36"/>
      <c r="C244" s="203" t="s">
        <v>453</v>
      </c>
      <c r="D244" s="203" t="s">
        <v>115</v>
      </c>
      <c r="E244" s="204" t="s">
        <v>454</v>
      </c>
      <c r="F244" s="205" t="s">
        <v>455</v>
      </c>
      <c r="G244" s="206" t="s">
        <v>202</v>
      </c>
      <c r="H244" s="207">
        <v>1232.5</v>
      </c>
      <c r="I244" s="208"/>
      <c r="J244" s="209">
        <f>ROUND(I244*H244,2)</f>
        <v>0</v>
      </c>
      <c r="K244" s="205" t="s">
        <v>119</v>
      </c>
      <c r="L244" s="41"/>
      <c r="M244" s="210" t="s">
        <v>1</v>
      </c>
      <c r="N244" s="211" t="s">
        <v>38</v>
      </c>
      <c r="O244" s="77"/>
      <c r="P244" s="212">
        <f>O244*H244</f>
        <v>0</v>
      </c>
      <c r="Q244" s="212">
        <v>0</v>
      </c>
      <c r="R244" s="212">
        <f>Q244*H244</f>
        <v>0</v>
      </c>
      <c r="S244" s="212">
        <v>0</v>
      </c>
      <c r="T244" s="213">
        <f>S244*H244</f>
        <v>0</v>
      </c>
      <c r="AR244" s="15" t="s">
        <v>120</v>
      </c>
      <c r="AT244" s="15" t="s">
        <v>115</v>
      </c>
      <c r="AU244" s="15" t="s">
        <v>77</v>
      </c>
      <c r="AY244" s="15" t="s">
        <v>112</v>
      </c>
      <c r="BE244" s="214">
        <f>IF(N244="základní",J244,0)</f>
        <v>0</v>
      </c>
      <c r="BF244" s="214">
        <f>IF(N244="snížená",J244,0)</f>
        <v>0</v>
      </c>
      <c r="BG244" s="214">
        <f>IF(N244="zákl. přenesená",J244,0)</f>
        <v>0</v>
      </c>
      <c r="BH244" s="214">
        <f>IF(N244="sníž. přenesená",J244,0)</f>
        <v>0</v>
      </c>
      <c r="BI244" s="214">
        <f>IF(N244="nulová",J244,0)</f>
        <v>0</v>
      </c>
      <c r="BJ244" s="15" t="s">
        <v>75</v>
      </c>
      <c r="BK244" s="214">
        <f>ROUND(I244*H244,2)</f>
        <v>0</v>
      </c>
      <c r="BL244" s="15" t="s">
        <v>120</v>
      </c>
      <c r="BM244" s="15" t="s">
        <v>456</v>
      </c>
    </row>
    <row r="245" s="11" customFormat="1">
      <c r="B245" s="215"/>
      <c r="C245" s="216"/>
      <c r="D245" s="217" t="s">
        <v>122</v>
      </c>
      <c r="E245" s="218" t="s">
        <v>1</v>
      </c>
      <c r="F245" s="219" t="s">
        <v>226</v>
      </c>
      <c r="G245" s="216"/>
      <c r="H245" s="218" t="s">
        <v>1</v>
      </c>
      <c r="I245" s="220"/>
      <c r="J245" s="216"/>
      <c r="K245" s="216"/>
      <c r="L245" s="221"/>
      <c r="M245" s="222"/>
      <c r="N245" s="223"/>
      <c r="O245" s="223"/>
      <c r="P245" s="223"/>
      <c r="Q245" s="223"/>
      <c r="R245" s="223"/>
      <c r="S245" s="223"/>
      <c r="T245" s="224"/>
      <c r="AT245" s="225" t="s">
        <v>122</v>
      </c>
      <c r="AU245" s="225" t="s">
        <v>77</v>
      </c>
      <c r="AV245" s="11" t="s">
        <v>75</v>
      </c>
      <c r="AW245" s="11" t="s">
        <v>30</v>
      </c>
      <c r="AX245" s="11" t="s">
        <v>67</v>
      </c>
      <c r="AY245" s="225" t="s">
        <v>112</v>
      </c>
    </row>
    <row r="246" s="12" customFormat="1">
      <c r="B246" s="226"/>
      <c r="C246" s="227"/>
      <c r="D246" s="217" t="s">
        <v>122</v>
      </c>
      <c r="E246" s="228" t="s">
        <v>208</v>
      </c>
      <c r="F246" s="229" t="s">
        <v>209</v>
      </c>
      <c r="G246" s="227"/>
      <c r="H246" s="230">
        <v>1232.5</v>
      </c>
      <c r="I246" s="231"/>
      <c r="J246" s="227"/>
      <c r="K246" s="227"/>
      <c r="L246" s="232"/>
      <c r="M246" s="233"/>
      <c r="N246" s="234"/>
      <c r="O246" s="234"/>
      <c r="P246" s="234"/>
      <c r="Q246" s="234"/>
      <c r="R246" s="234"/>
      <c r="S246" s="234"/>
      <c r="T246" s="235"/>
      <c r="AT246" s="236" t="s">
        <v>122</v>
      </c>
      <c r="AU246" s="236" t="s">
        <v>77</v>
      </c>
      <c r="AV246" s="12" t="s">
        <v>77</v>
      </c>
      <c r="AW246" s="12" t="s">
        <v>30</v>
      </c>
      <c r="AX246" s="12" t="s">
        <v>75</v>
      </c>
      <c r="AY246" s="236" t="s">
        <v>112</v>
      </c>
    </row>
    <row r="247" s="1" customFormat="1" ht="22.5" customHeight="1">
      <c r="B247" s="36"/>
      <c r="C247" s="203" t="s">
        <v>457</v>
      </c>
      <c r="D247" s="203" t="s">
        <v>115</v>
      </c>
      <c r="E247" s="204" t="s">
        <v>458</v>
      </c>
      <c r="F247" s="205" t="s">
        <v>459</v>
      </c>
      <c r="G247" s="206" t="s">
        <v>202</v>
      </c>
      <c r="H247" s="207">
        <v>109692.5</v>
      </c>
      <c r="I247" s="208"/>
      <c r="J247" s="209">
        <f>ROUND(I247*H247,2)</f>
        <v>0</v>
      </c>
      <c r="K247" s="205" t="s">
        <v>119</v>
      </c>
      <c r="L247" s="41"/>
      <c r="M247" s="210" t="s">
        <v>1</v>
      </c>
      <c r="N247" s="211" t="s">
        <v>38</v>
      </c>
      <c r="O247" s="77"/>
      <c r="P247" s="212">
        <f>O247*H247</f>
        <v>0</v>
      </c>
      <c r="Q247" s="212">
        <v>0</v>
      </c>
      <c r="R247" s="212">
        <f>Q247*H247</f>
        <v>0</v>
      </c>
      <c r="S247" s="212">
        <v>0</v>
      </c>
      <c r="T247" s="213">
        <f>S247*H247</f>
        <v>0</v>
      </c>
      <c r="AR247" s="15" t="s">
        <v>120</v>
      </c>
      <c r="AT247" s="15" t="s">
        <v>115</v>
      </c>
      <c r="AU247" s="15" t="s">
        <v>77</v>
      </c>
      <c r="AY247" s="15" t="s">
        <v>112</v>
      </c>
      <c r="BE247" s="214">
        <f>IF(N247="základní",J247,0)</f>
        <v>0</v>
      </c>
      <c r="BF247" s="214">
        <f>IF(N247="snížená",J247,0)</f>
        <v>0</v>
      </c>
      <c r="BG247" s="214">
        <f>IF(N247="zákl. přenesená",J247,0)</f>
        <v>0</v>
      </c>
      <c r="BH247" s="214">
        <f>IF(N247="sníž. přenesená",J247,0)</f>
        <v>0</v>
      </c>
      <c r="BI247" s="214">
        <f>IF(N247="nulová",J247,0)</f>
        <v>0</v>
      </c>
      <c r="BJ247" s="15" t="s">
        <v>75</v>
      </c>
      <c r="BK247" s="214">
        <f>ROUND(I247*H247,2)</f>
        <v>0</v>
      </c>
      <c r="BL247" s="15" t="s">
        <v>120</v>
      </c>
      <c r="BM247" s="15" t="s">
        <v>460</v>
      </c>
    </row>
    <row r="248" s="11" customFormat="1">
      <c r="B248" s="215"/>
      <c r="C248" s="216"/>
      <c r="D248" s="217" t="s">
        <v>122</v>
      </c>
      <c r="E248" s="218" t="s">
        <v>1</v>
      </c>
      <c r="F248" s="219" t="s">
        <v>461</v>
      </c>
      <c r="G248" s="216"/>
      <c r="H248" s="218" t="s">
        <v>1</v>
      </c>
      <c r="I248" s="220"/>
      <c r="J248" s="216"/>
      <c r="K248" s="216"/>
      <c r="L248" s="221"/>
      <c r="M248" s="222"/>
      <c r="N248" s="223"/>
      <c r="O248" s="223"/>
      <c r="P248" s="223"/>
      <c r="Q248" s="223"/>
      <c r="R248" s="223"/>
      <c r="S248" s="223"/>
      <c r="T248" s="224"/>
      <c r="AT248" s="225" t="s">
        <v>122</v>
      </c>
      <c r="AU248" s="225" t="s">
        <v>77</v>
      </c>
      <c r="AV248" s="11" t="s">
        <v>75</v>
      </c>
      <c r="AW248" s="11" t="s">
        <v>30</v>
      </c>
      <c r="AX248" s="11" t="s">
        <v>67</v>
      </c>
      <c r="AY248" s="225" t="s">
        <v>112</v>
      </c>
    </row>
    <row r="249" s="12" customFormat="1">
      <c r="B249" s="226"/>
      <c r="C249" s="227"/>
      <c r="D249" s="217" t="s">
        <v>122</v>
      </c>
      <c r="E249" s="228" t="s">
        <v>1</v>
      </c>
      <c r="F249" s="229" t="s">
        <v>462</v>
      </c>
      <c r="G249" s="227"/>
      <c r="H249" s="230">
        <v>109692.5</v>
      </c>
      <c r="I249" s="231"/>
      <c r="J249" s="227"/>
      <c r="K249" s="227"/>
      <c r="L249" s="232"/>
      <c r="M249" s="233"/>
      <c r="N249" s="234"/>
      <c r="O249" s="234"/>
      <c r="P249" s="234"/>
      <c r="Q249" s="234"/>
      <c r="R249" s="234"/>
      <c r="S249" s="234"/>
      <c r="T249" s="235"/>
      <c r="AT249" s="236" t="s">
        <v>122</v>
      </c>
      <c r="AU249" s="236" t="s">
        <v>77</v>
      </c>
      <c r="AV249" s="12" t="s">
        <v>77</v>
      </c>
      <c r="AW249" s="12" t="s">
        <v>30</v>
      </c>
      <c r="AX249" s="12" t="s">
        <v>75</v>
      </c>
      <c r="AY249" s="236" t="s">
        <v>112</v>
      </c>
    </row>
    <row r="250" s="1" customFormat="1" ht="22.5" customHeight="1">
      <c r="B250" s="36"/>
      <c r="C250" s="203" t="s">
        <v>463</v>
      </c>
      <c r="D250" s="203" t="s">
        <v>115</v>
      </c>
      <c r="E250" s="204" t="s">
        <v>464</v>
      </c>
      <c r="F250" s="205" t="s">
        <v>465</v>
      </c>
      <c r="G250" s="206" t="s">
        <v>202</v>
      </c>
      <c r="H250" s="207">
        <v>1232.5</v>
      </c>
      <c r="I250" s="208"/>
      <c r="J250" s="209">
        <f>ROUND(I250*H250,2)</f>
        <v>0</v>
      </c>
      <c r="K250" s="205" t="s">
        <v>119</v>
      </c>
      <c r="L250" s="41"/>
      <c r="M250" s="210" t="s">
        <v>1</v>
      </c>
      <c r="N250" s="211" t="s">
        <v>38</v>
      </c>
      <c r="O250" s="77"/>
      <c r="P250" s="212">
        <f>O250*H250</f>
        <v>0</v>
      </c>
      <c r="Q250" s="212">
        <v>0</v>
      </c>
      <c r="R250" s="212">
        <f>Q250*H250</f>
        <v>0</v>
      </c>
      <c r="S250" s="212">
        <v>0</v>
      </c>
      <c r="T250" s="213">
        <f>S250*H250</f>
        <v>0</v>
      </c>
      <c r="AR250" s="15" t="s">
        <v>120</v>
      </c>
      <c r="AT250" s="15" t="s">
        <v>115</v>
      </c>
      <c r="AU250" s="15" t="s">
        <v>77</v>
      </c>
      <c r="AY250" s="15" t="s">
        <v>112</v>
      </c>
      <c r="BE250" s="214">
        <f>IF(N250="základní",J250,0)</f>
        <v>0</v>
      </c>
      <c r="BF250" s="214">
        <f>IF(N250="snížená",J250,0)</f>
        <v>0</v>
      </c>
      <c r="BG250" s="214">
        <f>IF(N250="zákl. přenesená",J250,0)</f>
        <v>0</v>
      </c>
      <c r="BH250" s="214">
        <f>IF(N250="sníž. přenesená",J250,0)</f>
        <v>0</v>
      </c>
      <c r="BI250" s="214">
        <f>IF(N250="nulová",J250,0)</f>
        <v>0</v>
      </c>
      <c r="BJ250" s="15" t="s">
        <v>75</v>
      </c>
      <c r="BK250" s="214">
        <f>ROUND(I250*H250,2)</f>
        <v>0</v>
      </c>
      <c r="BL250" s="15" t="s">
        <v>120</v>
      </c>
      <c r="BM250" s="15" t="s">
        <v>466</v>
      </c>
    </row>
    <row r="251" s="12" customFormat="1">
      <c r="B251" s="226"/>
      <c r="C251" s="227"/>
      <c r="D251" s="217" t="s">
        <v>122</v>
      </c>
      <c r="E251" s="228" t="s">
        <v>1</v>
      </c>
      <c r="F251" s="229" t="s">
        <v>208</v>
      </c>
      <c r="G251" s="227"/>
      <c r="H251" s="230">
        <v>1232.5</v>
      </c>
      <c r="I251" s="231"/>
      <c r="J251" s="227"/>
      <c r="K251" s="227"/>
      <c r="L251" s="232"/>
      <c r="M251" s="233"/>
      <c r="N251" s="234"/>
      <c r="O251" s="234"/>
      <c r="P251" s="234"/>
      <c r="Q251" s="234"/>
      <c r="R251" s="234"/>
      <c r="S251" s="234"/>
      <c r="T251" s="235"/>
      <c r="AT251" s="236" t="s">
        <v>122</v>
      </c>
      <c r="AU251" s="236" t="s">
        <v>77</v>
      </c>
      <c r="AV251" s="12" t="s">
        <v>77</v>
      </c>
      <c r="AW251" s="12" t="s">
        <v>30</v>
      </c>
      <c r="AX251" s="12" t="s">
        <v>75</v>
      </c>
      <c r="AY251" s="236" t="s">
        <v>112</v>
      </c>
    </row>
    <row r="252" s="1" customFormat="1" ht="16.5" customHeight="1">
      <c r="B252" s="36"/>
      <c r="C252" s="203" t="s">
        <v>467</v>
      </c>
      <c r="D252" s="203" t="s">
        <v>115</v>
      </c>
      <c r="E252" s="204" t="s">
        <v>468</v>
      </c>
      <c r="F252" s="205" t="s">
        <v>469</v>
      </c>
      <c r="G252" s="206" t="s">
        <v>352</v>
      </c>
      <c r="H252" s="207">
        <v>40</v>
      </c>
      <c r="I252" s="208"/>
      <c r="J252" s="209">
        <f>ROUND(I252*H252,2)</f>
        <v>0</v>
      </c>
      <c r="K252" s="205" t="s">
        <v>119</v>
      </c>
      <c r="L252" s="41"/>
      <c r="M252" s="210" t="s">
        <v>1</v>
      </c>
      <c r="N252" s="211" t="s">
        <v>38</v>
      </c>
      <c r="O252" s="77"/>
      <c r="P252" s="212">
        <f>O252*H252</f>
        <v>0</v>
      </c>
      <c r="Q252" s="212">
        <v>0.00020000000000000001</v>
      </c>
      <c r="R252" s="212">
        <f>Q252*H252</f>
        <v>0.0080000000000000002</v>
      </c>
      <c r="S252" s="212">
        <v>0</v>
      </c>
      <c r="T252" s="213">
        <f>S252*H252</f>
        <v>0</v>
      </c>
      <c r="AR252" s="15" t="s">
        <v>120</v>
      </c>
      <c r="AT252" s="15" t="s">
        <v>115</v>
      </c>
      <c r="AU252" s="15" t="s">
        <v>77</v>
      </c>
      <c r="AY252" s="15" t="s">
        <v>112</v>
      </c>
      <c r="BE252" s="214">
        <f>IF(N252="základní",J252,0)</f>
        <v>0</v>
      </c>
      <c r="BF252" s="214">
        <f>IF(N252="snížená",J252,0)</f>
        <v>0</v>
      </c>
      <c r="BG252" s="214">
        <f>IF(N252="zákl. přenesená",J252,0)</f>
        <v>0</v>
      </c>
      <c r="BH252" s="214">
        <f>IF(N252="sníž. přenesená",J252,0)</f>
        <v>0</v>
      </c>
      <c r="BI252" s="214">
        <f>IF(N252="nulová",J252,0)</f>
        <v>0</v>
      </c>
      <c r="BJ252" s="15" t="s">
        <v>75</v>
      </c>
      <c r="BK252" s="214">
        <f>ROUND(I252*H252,2)</f>
        <v>0</v>
      </c>
      <c r="BL252" s="15" t="s">
        <v>120</v>
      </c>
      <c r="BM252" s="15" t="s">
        <v>470</v>
      </c>
    </row>
    <row r="253" s="11" customFormat="1">
      <c r="B253" s="215"/>
      <c r="C253" s="216"/>
      <c r="D253" s="217" t="s">
        <v>122</v>
      </c>
      <c r="E253" s="218" t="s">
        <v>1</v>
      </c>
      <c r="F253" s="219" t="s">
        <v>226</v>
      </c>
      <c r="G253" s="216"/>
      <c r="H253" s="218" t="s">
        <v>1</v>
      </c>
      <c r="I253" s="220"/>
      <c r="J253" s="216"/>
      <c r="K253" s="216"/>
      <c r="L253" s="221"/>
      <c r="M253" s="222"/>
      <c r="N253" s="223"/>
      <c r="O253" s="223"/>
      <c r="P253" s="223"/>
      <c r="Q253" s="223"/>
      <c r="R253" s="223"/>
      <c r="S253" s="223"/>
      <c r="T253" s="224"/>
      <c r="AT253" s="225" t="s">
        <v>122</v>
      </c>
      <c r="AU253" s="225" t="s">
        <v>77</v>
      </c>
      <c r="AV253" s="11" t="s">
        <v>75</v>
      </c>
      <c r="AW253" s="11" t="s">
        <v>30</v>
      </c>
      <c r="AX253" s="11" t="s">
        <v>67</v>
      </c>
      <c r="AY253" s="225" t="s">
        <v>112</v>
      </c>
    </row>
    <row r="254" s="11" customFormat="1">
      <c r="B254" s="215"/>
      <c r="C254" s="216"/>
      <c r="D254" s="217" t="s">
        <v>122</v>
      </c>
      <c r="E254" s="218" t="s">
        <v>1</v>
      </c>
      <c r="F254" s="219" t="s">
        <v>471</v>
      </c>
      <c r="G254" s="216"/>
      <c r="H254" s="218" t="s">
        <v>1</v>
      </c>
      <c r="I254" s="220"/>
      <c r="J254" s="216"/>
      <c r="K254" s="216"/>
      <c r="L254" s="221"/>
      <c r="M254" s="222"/>
      <c r="N254" s="223"/>
      <c r="O254" s="223"/>
      <c r="P254" s="223"/>
      <c r="Q254" s="223"/>
      <c r="R254" s="223"/>
      <c r="S254" s="223"/>
      <c r="T254" s="224"/>
      <c r="AT254" s="225" t="s">
        <v>122</v>
      </c>
      <c r="AU254" s="225" t="s">
        <v>77</v>
      </c>
      <c r="AV254" s="11" t="s">
        <v>75</v>
      </c>
      <c r="AW254" s="11" t="s">
        <v>30</v>
      </c>
      <c r="AX254" s="11" t="s">
        <v>67</v>
      </c>
      <c r="AY254" s="225" t="s">
        <v>112</v>
      </c>
    </row>
    <row r="255" s="11" customFormat="1">
      <c r="B255" s="215"/>
      <c r="C255" s="216"/>
      <c r="D255" s="217" t="s">
        <v>122</v>
      </c>
      <c r="E255" s="218" t="s">
        <v>1</v>
      </c>
      <c r="F255" s="219" t="s">
        <v>472</v>
      </c>
      <c r="G255" s="216"/>
      <c r="H255" s="218" t="s">
        <v>1</v>
      </c>
      <c r="I255" s="220"/>
      <c r="J255" s="216"/>
      <c r="K255" s="216"/>
      <c r="L255" s="221"/>
      <c r="M255" s="222"/>
      <c r="N255" s="223"/>
      <c r="O255" s="223"/>
      <c r="P255" s="223"/>
      <c r="Q255" s="223"/>
      <c r="R255" s="223"/>
      <c r="S255" s="223"/>
      <c r="T255" s="224"/>
      <c r="AT255" s="225" t="s">
        <v>122</v>
      </c>
      <c r="AU255" s="225" t="s">
        <v>77</v>
      </c>
      <c r="AV255" s="11" t="s">
        <v>75</v>
      </c>
      <c r="AW255" s="11" t="s">
        <v>30</v>
      </c>
      <c r="AX255" s="11" t="s">
        <v>67</v>
      </c>
      <c r="AY255" s="225" t="s">
        <v>112</v>
      </c>
    </row>
    <row r="256" s="11" customFormat="1">
      <c r="B256" s="215"/>
      <c r="C256" s="216"/>
      <c r="D256" s="217" t="s">
        <v>122</v>
      </c>
      <c r="E256" s="218" t="s">
        <v>1</v>
      </c>
      <c r="F256" s="219" t="s">
        <v>473</v>
      </c>
      <c r="G256" s="216"/>
      <c r="H256" s="218" t="s">
        <v>1</v>
      </c>
      <c r="I256" s="220"/>
      <c r="J256" s="216"/>
      <c r="K256" s="216"/>
      <c r="L256" s="221"/>
      <c r="M256" s="222"/>
      <c r="N256" s="223"/>
      <c r="O256" s="223"/>
      <c r="P256" s="223"/>
      <c r="Q256" s="223"/>
      <c r="R256" s="223"/>
      <c r="S256" s="223"/>
      <c r="T256" s="224"/>
      <c r="AT256" s="225" t="s">
        <v>122</v>
      </c>
      <c r="AU256" s="225" t="s">
        <v>77</v>
      </c>
      <c r="AV256" s="11" t="s">
        <v>75</v>
      </c>
      <c r="AW256" s="11" t="s">
        <v>30</v>
      </c>
      <c r="AX256" s="11" t="s">
        <v>67</v>
      </c>
      <c r="AY256" s="225" t="s">
        <v>112</v>
      </c>
    </row>
    <row r="257" s="11" customFormat="1">
      <c r="B257" s="215"/>
      <c r="C257" s="216"/>
      <c r="D257" s="217" t="s">
        <v>122</v>
      </c>
      <c r="E257" s="218" t="s">
        <v>1</v>
      </c>
      <c r="F257" s="219" t="s">
        <v>474</v>
      </c>
      <c r="G257" s="216"/>
      <c r="H257" s="218" t="s">
        <v>1</v>
      </c>
      <c r="I257" s="220"/>
      <c r="J257" s="216"/>
      <c r="K257" s="216"/>
      <c r="L257" s="221"/>
      <c r="M257" s="222"/>
      <c r="N257" s="223"/>
      <c r="O257" s="223"/>
      <c r="P257" s="223"/>
      <c r="Q257" s="223"/>
      <c r="R257" s="223"/>
      <c r="S257" s="223"/>
      <c r="T257" s="224"/>
      <c r="AT257" s="225" t="s">
        <v>122</v>
      </c>
      <c r="AU257" s="225" t="s">
        <v>77</v>
      </c>
      <c r="AV257" s="11" t="s">
        <v>75</v>
      </c>
      <c r="AW257" s="11" t="s">
        <v>30</v>
      </c>
      <c r="AX257" s="11" t="s">
        <v>67</v>
      </c>
      <c r="AY257" s="225" t="s">
        <v>112</v>
      </c>
    </row>
    <row r="258" s="11" customFormat="1">
      <c r="B258" s="215"/>
      <c r="C258" s="216"/>
      <c r="D258" s="217" t="s">
        <v>122</v>
      </c>
      <c r="E258" s="218" t="s">
        <v>1</v>
      </c>
      <c r="F258" s="219" t="s">
        <v>475</v>
      </c>
      <c r="G258" s="216"/>
      <c r="H258" s="218" t="s">
        <v>1</v>
      </c>
      <c r="I258" s="220"/>
      <c r="J258" s="216"/>
      <c r="K258" s="216"/>
      <c r="L258" s="221"/>
      <c r="M258" s="222"/>
      <c r="N258" s="223"/>
      <c r="O258" s="223"/>
      <c r="P258" s="223"/>
      <c r="Q258" s="223"/>
      <c r="R258" s="223"/>
      <c r="S258" s="223"/>
      <c r="T258" s="224"/>
      <c r="AT258" s="225" t="s">
        <v>122</v>
      </c>
      <c r="AU258" s="225" t="s">
        <v>77</v>
      </c>
      <c r="AV258" s="11" t="s">
        <v>75</v>
      </c>
      <c r="AW258" s="11" t="s">
        <v>30</v>
      </c>
      <c r="AX258" s="11" t="s">
        <v>67</v>
      </c>
      <c r="AY258" s="225" t="s">
        <v>112</v>
      </c>
    </row>
    <row r="259" s="12" customFormat="1">
      <c r="B259" s="226"/>
      <c r="C259" s="227"/>
      <c r="D259" s="217" t="s">
        <v>122</v>
      </c>
      <c r="E259" s="228" t="s">
        <v>1</v>
      </c>
      <c r="F259" s="229" t="s">
        <v>476</v>
      </c>
      <c r="G259" s="227"/>
      <c r="H259" s="230">
        <v>40</v>
      </c>
      <c r="I259" s="231"/>
      <c r="J259" s="227"/>
      <c r="K259" s="227"/>
      <c r="L259" s="232"/>
      <c r="M259" s="233"/>
      <c r="N259" s="234"/>
      <c r="O259" s="234"/>
      <c r="P259" s="234"/>
      <c r="Q259" s="234"/>
      <c r="R259" s="234"/>
      <c r="S259" s="234"/>
      <c r="T259" s="235"/>
      <c r="AT259" s="236" t="s">
        <v>122</v>
      </c>
      <c r="AU259" s="236" t="s">
        <v>77</v>
      </c>
      <c r="AV259" s="12" t="s">
        <v>77</v>
      </c>
      <c r="AW259" s="12" t="s">
        <v>30</v>
      </c>
      <c r="AX259" s="12" t="s">
        <v>75</v>
      </c>
      <c r="AY259" s="236" t="s">
        <v>112</v>
      </c>
    </row>
    <row r="260" s="1" customFormat="1" ht="16.5" customHeight="1">
      <c r="B260" s="36"/>
      <c r="C260" s="203" t="s">
        <v>477</v>
      </c>
      <c r="D260" s="203" t="s">
        <v>115</v>
      </c>
      <c r="E260" s="204" t="s">
        <v>478</v>
      </c>
      <c r="F260" s="205" t="s">
        <v>479</v>
      </c>
      <c r="G260" s="206" t="s">
        <v>322</v>
      </c>
      <c r="H260" s="207">
        <v>202.69999999999999</v>
      </c>
      <c r="I260" s="208"/>
      <c r="J260" s="209">
        <f>ROUND(I260*H260,2)</f>
        <v>0</v>
      </c>
      <c r="K260" s="205" t="s">
        <v>1</v>
      </c>
      <c r="L260" s="41"/>
      <c r="M260" s="210" t="s">
        <v>1</v>
      </c>
      <c r="N260" s="211" t="s">
        <v>38</v>
      </c>
      <c r="O260" s="77"/>
      <c r="P260" s="212">
        <f>O260*H260</f>
        <v>0</v>
      </c>
      <c r="Q260" s="212">
        <v>0</v>
      </c>
      <c r="R260" s="212">
        <f>Q260*H260</f>
        <v>0</v>
      </c>
      <c r="S260" s="212">
        <v>0.108</v>
      </c>
      <c r="T260" s="213">
        <f>S260*H260</f>
        <v>21.891599999999997</v>
      </c>
      <c r="AR260" s="15" t="s">
        <v>120</v>
      </c>
      <c r="AT260" s="15" t="s">
        <v>115</v>
      </c>
      <c r="AU260" s="15" t="s">
        <v>77</v>
      </c>
      <c r="AY260" s="15" t="s">
        <v>112</v>
      </c>
      <c r="BE260" s="214">
        <f>IF(N260="základní",J260,0)</f>
        <v>0</v>
      </c>
      <c r="BF260" s="214">
        <f>IF(N260="snížená",J260,0)</f>
        <v>0</v>
      </c>
      <c r="BG260" s="214">
        <f>IF(N260="zákl. přenesená",J260,0)</f>
        <v>0</v>
      </c>
      <c r="BH260" s="214">
        <f>IF(N260="sníž. přenesená",J260,0)</f>
        <v>0</v>
      </c>
      <c r="BI260" s="214">
        <f>IF(N260="nulová",J260,0)</f>
        <v>0</v>
      </c>
      <c r="BJ260" s="15" t="s">
        <v>75</v>
      </c>
      <c r="BK260" s="214">
        <f>ROUND(I260*H260,2)</f>
        <v>0</v>
      </c>
      <c r="BL260" s="15" t="s">
        <v>120</v>
      </c>
      <c r="BM260" s="15" t="s">
        <v>480</v>
      </c>
    </row>
    <row r="261" s="11" customFormat="1">
      <c r="B261" s="215"/>
      <c r="C261" s="216"/>
      <c r="D261" s="217" t="s">
        <v>122</v>
      </c>
      <c r="E261" s="218" t="s">
        <v>1</v>
      </c>
      <c r="F261" s="219" t="s">
        <v>226</v>
      </c>
      <c r="G261" s="216"/>
      <c r="H261" s="218" t="s">
        <v>1</v>
      </c>
      <c r="I261" s="220"/>
      <c r="J261" s="216"/>
      <c r="K261" s="216"/>
      <c r="L261" s="221"/>
      <c r="M261" s="222"/>
      <c r="N261" s="223"/>
      <c r="O261" s="223"/>
      <c r="P261" s="223"/>
      <c r="Q261" s="223"/>
      <c r="R261" s="223"/>
      <c r="S261" s="223"/>
      <c r="T261" s="224"/>
      <c r="AT261" s="225" t="s">
        <v>122</v>
      </c>
      <c r="AU261" s="225" t="s">
        <v>77</v>
      </c>
      <c r="AV261" s="11" t="s">
        <v>75</v>
      </c>
      <c r="AW261" s="11" t="s">
        <v>30</v>
      </c>
      <c r="AX261" s="11" t="s">
        <v>67</v>
      </c>
      <c r="AY261" s="225" t="s">
        <v>112</v>
      </c>
    </row>
    <row r="262" s="12" customFormat="1">
      <c r="B262" s="226"/>
      <c r="C262" s="227"/>
      <c r="D262" s="217" t="s">
        <v>122</v>
      </c>
      <c r="E262" s="228" t="s">
        <v>1</v>
      </c>
      <c r="F262" s="229" t="s">
        <v>481</v>
      </c>
      <c r="G262" s="227"/>
      <c r="H262" s="230">
        <v>40</v>
      </c>
      <c r="I262" s="231"/>
      <c r="J262" s="227"/>
      <c r="K262" s="227"/>
      <c r="L262" s="232"/>
      <c r="M262" s="233"/>
      <c r="N262" s="234"/>
      <c r="O262" s="234"/>
      <c r="P262" s="234"/>
      <c r="Q262" s="234"/>
      <c r="R262" s="234"/>
      <c r="S262" s="234"/>
      <c r="T262" s="235"/>
      <c r="AT262" s="236" t="s">
        <v>122</v>
      </c>
      <c r="AU262" s="236" t="s">
        <v>77</v>
      </c>
      <c r="AV262" s="12" t="s">
        <v>77</v>
      </c>
      <c r="AW262" s="12" t="s">
        <v>30</v>
      </c>
      <c r="AX262" s="12" t="s">
        <v>67</v>
      </c>
      <c r="AY262" s="236" t="s">
        <v>112</v>
      </c>
    </row>
    <row r="263" s="12" customFormat="1">
      <c r="B263" s="226"/>
      <c r="C263" s="227"/>
      <c r="D263" s="217" t="s">
        <v>122</v>
      </c>
      <c r="E263" s="228" t="s">
        <v>1</v>
      </c>
      <c r="F263" s="229" t="s">
        <v>482</v>
      </c>
      <c r="G263" s="227"/>
      <c r="H263" s="230">
        <v>99</v>
      </c>
      <c r="I263" s="231"/>
      <c r="J263" s="227"/>
      <c r="K263" s="227"/>
      <c r="L263" s="232"/>
      <c r="M263" s="233"/>
      <c r="N263" s="234"/>
      <c r="O263" s="234"/>
      <c r="P263" s="234"/>
      <c r="Q263" s="234"/>
      <c r="R263" s="234"/>
      <c r="S263" s="234"/>
      <c r="T263" s="235"/>
      <c r="AT263" s="236" t="s">
        <v>122</v>
      </c>
      <c r="AU263" s="236" t="s">
        <v>77</v>
      </c>
      <c r="AV263" s="12" t="s">
        <v>77</v>
      </c>
      <c r="AW263" s="12" t="s">
        <v>30</v>
      </c>
      <c r="AX263" s="12" t="s">
        <v>67</v>
      </c>
      <c r="AY263" s="236" t="s">
        <v>112</v>
      </c>
    </row>
    <row r="264" s="12" customFormat="1">
      <c r="B264" s="226"/>
      <c r="C264" s="227"/>
      <c r="D264" s="217" t="s">
        <v>122</v>
      </c>
      <c r="E264" s="228" t="s">
        <v>1</v>
      </c>
      <c r="F264" s="229" t="s">
        <v>483</v>
      </c>
      <c r="G264" s="227"/>
      <c r="H264" s="230">
        <v>63.700000000000003</v>
      </c>
      <c r="I264" s="231"/>
      <c r="J264" s="227"/>
      <c r="K264" s="227"/>
      <c r="L264" s="232"/>
      <c r="M264" s="233"/>
      <c r="N264" s="234"/>
      <c r="O264" s="234"/>
      <c r="P264" s="234"/>
      <c r="Q264" s="234"/>
      <c r="R264" s="234"/>
      <c r="S264" s="234"/>
      <c r="T264" s="235"/>
      <c r="AT264" s="236" t="s">
        <v>122</v>
      </c>
      <c r="AU264" s="236" t="s">
        <v>77</v>
      </c>
      <c r="AV264" s="12" t="s">
        <v>77</v>
      </c>
      <c r="AW264" s="12" t="s">
        <v>30</v>
      </c>
      <c r="AX264" s="12" t="s">
        <v>67</v>
      </c>
      <c r="AY264" s="236" t="s">
        <v>112</v>
      </c>
    </row>
    <row r="265" s="13" customFormat="1">
      <c r="B265" s="251"/>
      <c r="C265" s="252"/>
      <c r="D265" s="217" t="s">
        <v>122</v>
      </c>
      <c r="E265" s="253" t="s">
        <v>1</v>
      </c>
      <c r="F265" s="254" t="s">
        <v>334</v>
      </c>
      <c r="G265" s="252"/>
      <c r="H265" s="255">
        <v>202.69999999999999</v>
      </c>
      <c r="I265" s="256"/>
      <c r="J265" s="252"/>
      <c r="K265" s="252"/>
      <c r="L265" s="257"/>
      <c r="M265" s="258"/>
      <c r="N265" s="259"/>
      <c r="O265" s="259"/>
      <c r="P265" s="259"/>
      <c r="Q265" s="259"/>
      <c r="R265" s="259"/>
      <c r="S265" s="259"/>
      <c r="T265" s="260"/>
      <c r="AT265" s="261" t="s">
        <v>122</v>
      </c>
      <c r="AU265" s="261" t="s">
        <v>77</v>
      </c>
      <c r="AV265" s="13" t="s">
        <v>120</v>
      </c>
      <c r="AW265" s="13" t="s">
        <v>30</v>
      </c>
      <c r="AX265" s="13" t="s">
        <v>75</v>
      </c>
      <c r="AY265" s="261" t="s">
        <v>112</v>
      </c>
    </row>
    <row r="266" s="1" customFormat="1" ht="16.5" customHeight="1">
      <c r="B266" s="36"/>
      <c r="C266" s="203" t="s">
        <v>484</v>
      </c>
      <c r="D266" s="203" t="s">
        <v>115</v>
      </c>
      <c r="E266" s="204" t="s">
        <v>485</v>
      </c>
      <c r="F266" s="205" t="s">
        <v>486</v>
      </c>
      <c r="G266" s="206" t="s">
        <v>322</v>
      </c>
      <c r="H266" s="207">
        <v>220.31999999999999</v>
      </c>
      <c r="I266" s="208"/>
      <c r="J266" s="209">
        <f>ROUND(I266*H266,2)</f>
        <v>0</v>
      </c>
      <c r="K266" s="205" t="s">
        <v>119</v>
      </c>
      <c r="L266" s="41"/>
      <c r="M266" s="210" t="s">
        <v>1</v>
      </c>
      <c r="N266" s="211" t="s">
        <v>38</v>
      </c>
      <c r="O266" s="77"/>
      <c r="P266" s="212">
        <f>O266*H266</f>
        <v>0</v>
      </c>
      <c r="Q266" s="212">
        <v>0</v>
      </c>
      <c r="R266" s="212">
        <f>Q266*H266</f>
        <v>0</v>
      </c>
      <c r="S266" s="212">
        <v>0.002</v>
      </c>
      <c r="T266" s="213">
        <f>S266*H266</f>
        <v>0.44063999999999998</v>
      </c>
      <c r="AR266" s="15" t="s">
        <v>120</v>
      </c>
      <c r="AT266" s="15" t="s">
        <v>115</v>
      </c>
      <c r="AU266" s="15" t="s">
        <v>77</v>
      </c>
      <c r="AY266" s="15" t="s">
        <v>112</v>
      </c>
      <c r="BE266" s="214">
        <f>IF(N266="základní",J266,0)</f>
        <v>0</v>
      </c>
      <c r="BF266" s="214">
        <f>IF(N266="snížená",J266,0)</f>
        <v>0</v>
      </c>
      <c r="BG266" s="214">
        <f>IF(N266="zákl. přenesená",J266,0)</f>
        <v>0</v>
      </c>
      <c r="BH266" s="214">
        <f>IF(N266="sníž. přenesená",J266,0)</f>
        <v>0</v>
      </c>
      <c r="BI266" s="214">
        <f>IF(N266="nulová",J266,0)</f>
        <v>0</v>
      </c>
      <c r="BJ266" s="15" t="s">
        <v>75</v>
      </c>
      <c r="BK266" s="214">
        <f>ROUND(I266*H266,2)</f>
        <v>0</v>
      </c>
      <c r="BL266" s="15" t="s">
        <v>120</v>
      </c>
      <c r="BM266" s="15" t="s">
        <v>487</v>
      </c>
    </row>
    <row r="267" s="11" customFormat="1">
      <c r="B267" s="215"/>
      <c r="C267" s="216"/>
      <c r="D267" s="217" t="s">
        <v>122</v>
      </c>
      <c r="E267" s="218" t="s">
        <v>1</v>
      </c>
      <c r="F267" s="219" t="s">
        <v>488</v>
      </c>
      <c r="G267" s="216"/>
      <c r="H267" s="218" t="s">
        <v>1</v>
      </c>
      <c r="I267" s="220"/>
      <c r="J267" s="216"/>
      <c r="K267" s="216"/>
      <c r="L267" s="221"/>
      <c r="M267" s="222"/>
      <c r="N267" s="223"/>
      <c r="O267" s="223"/>
      <c r="P267" s="223"/>
      <c r="Q267" s="223"/>
      <c r="R267" s="223"/>
      <c r="S267" s="223"/>
      <c r="T267" s="224"/>
      <c r="AT267" s="225" t="s">
        <v>122</v>
      </c>
      <c r="AU267" s="225" t="s">
        <v>77</v>
      </c>
      <c r="AV267" s="11" t="s">
        <v>75</v>
      </c>
      <c r="AW267" s="11" t="s">
        <v>30</v>
      </c>
      <c r="AX267" s="11" t="s">
        <v>67</v>
      </c>
      <c r="AY267" s="225" t="s">
        <v>112</v>
      </c>
    </row>
    <row r="268" s="12" customFormat="1">
      <c r="B268" s="226"/>
      <c r="C268" s="227"/>
      <c r="D268" s="217" t="s">
        <v>122</v>
      </c>
      <c r="E268" s="228" t="s">
        <v>1</v>
      </c>
      <c r="F268" s="229" t="s">
        <v>489</v>
      </c>
      <c r="G268" s="227"/>
      <c r="H268" s="230">
        <v>220.31999999999999</v>
      </c>
      <c r="I268" s="231"/>
      <c r="J268" s="227"/>
      <c r="K268" s="227"/>
      <c r="L268" s="232"/>
      <c r="M268" s="233"/>
      <c r="N268" s="234"/>
      <c r="O268" s="234"/>
      <c r="P268" s="234"/>
      <c r="Q268" s="234"/>
      <c r="R268" s="234"/>
      <c r="S268" s="234"/>
      <c r="T268" s="235"/>
      <c r="AT268" s="236" t="s">
        <v>122</v>
      </c>
      <c r="AU268" s="236" t="s">
        <v>77</v>
      </c>
      <c r="AV268" s="12" t="s">
        <v>77</v>
      </c>
      <c r="AW268" s="12" t="s">
        <v>30</v>
      </c>
      <c r="AX268" s="12" t="s">
        <v>75</v>
      </c>
      <c r="AY268" s="236" t="s">
        <v>112</v>
      </c>
    </row>
    <row r="269" s="1" customFormat="1" ht="16.5" customHeight="1">
      <c r="B269" s="36"/>
      <c r="C269" s="203" t="s">
        <v>490</v>
      </c>
      <c r="D269" s="203" t="s">
        <v>115</v>
      </c>
      <c r="E269" s="204" t="s">
        <v>491</v>
      </c>
      <c r="F269" s="205" t="s">
        <v>492</v>
      </c>
      <c r="G269" s="206" t="s">
        <v>322</v>
      </c>
      <c r="H269" s="207">
        <v>63.700000000000003</v>
      </c>
      <c r="I269" s="208"/>
      <c r="J269" s="209">
        <f>ROUND(I269*H269,2)</f>
        <v>0</v>
      </c>
      <c r="K269" s="205" t="s">
        <v>119</v>
      </c>
      <c r="L269" s="41"/>
      <c r="M269" s="210" t="s">
        <v>1</v>
      </c>
      <c r="N269" s="211" t="s">
        <v>38</v>
      </c>
      <c r="O269" s="77"/>
      <c r="P269" s="212">
        <f>O269*H269</f>
        <v>0</v>
      </c>
      <c r="Q269" s="212">
        <v>0</v>
      </c>
      <c r="R269" s="212">
        <f>Q269*H269</f>
        <v>0</v>
      </c>
      <c r="S269" s="212">
        <v>0.0040000000000000001</v>
      </c>
      <c r="T269" s="213">
        <f>S269*H269</f>
        <v>0.25480000000000003</v>
      </c>
      <c r="AR269" s="15" t="s">
        <v>120</v>
      </c>
      <c r="AT269" s="15" t="s">
        <v>115</v>
      </c>
      <c r="AU269" s="15" t="s">
        <v>77</v>
      </c>
      <c r="AY269" s="15" t="s">
        <v>112</v>
      </c>
      <c r="BE269" s="214">
        <f>IF(N269="základní",J269,0)</f>
        <v>0</v>
      </c>
      <c r="BF269" s="214">
        <f>IF(N269="snížená",J269,0)</f>
        <v>0</v>
      </c>
      <c r="BG269" s="214">
        <f>IF(N269="zákl. přenesená",J269,0)</f>
        <v>0</v>
      </c>
      <c r="BH269" s="214">
        <f>IF(N269="sníž. přenesená",J269,0)</f>
        <v>0</v>
      </c>
      <c r="BI269" s="214">
        <f>IF(N269="nulová",J269,0)</f>
        <v>0</v>
      </c>
      <c r="BJ269" s="15" t="s">
        <v>75</v>
      </c>
      <c r="BK269" s="214">
        <f>ROUND(I269*H269,2)</f>
        <v>0</v>
      </c>
      <c r="BL269" s="15" t="s">
        <v>120</v>
      </c>
      <c r="BM269" s="15" t="s">
        <v>493</v>
      </c>
    </row>
    <row r="270" s="11" customFormat="1">
      <c r="B270" s="215"/>
      <c r="C270" s="216"/>
      <c r="D270" s="217" t="s">
        <v>122</v>
      </c>
      <c r="E270" s="218" t="s">
        <v>1</v>
      </c>
      <c r="F270" s="219" t="s">
        <v>494</v>
      </c>
      <c r="G270" s="216"/>
      <c r="H270" s="218" t="s">
        <v>1</v>
      </c>
      <c r="I270" s="220"/>
      <c r="J270" s="216"/>
      <c r="K270" s="216"/>
      <c r="L270" s="221"/>
      <c r="M270" s="222"/>
      <c r="N270" s="223"/>
      <c r="O270" s="223"/>
      <c r="P270" s="223"/>
      <c r="Q270" s="223"/>
      <c r="R270" s="223"/>
      <c r="S270" s="223"/>
      <c r="T270" s="224"/>
      <c r="AT270" s="225" t="s">
        <v>122</v>
      </c>
      <c r="AU270" s="225" t="s">
        <v>77</v>
      </c>
      <c r="AV270" s="11" t="s">
        <v>75</v>
      </c>
      <c r="AW270" s="11" t="s">
        <v>30</v>
      </c>
      <c r="AX270" s="11" t="s">
        <v>67</v>
      </c>
      <c r="AY270" s="225" t="s">
        <v>112</v>
      </c>
    </row>
    <row r="271" s="12" customFormat="1">
      <c r="B271" s="226"/>
      <c r="C271" s="227"/>
      <c r="D271" s="217" t="s">
        <v>122</v>
      </c>
      <c r="E271" s="228" t="s">
        <v>1</v>
      </c>
      <c r="F271" s="229" t="s">
        <v>495</v>
      </c>
      <c r="G271" s="227"/>
      <c r="H271" s="230">
        <v>63.700000000000003</v>
      </c>
      <c r="I271" s="231"/>
      <c r="J271" s="227"/>
      <c r="K271" s="227"/>
      <c r="L271" s="232"/>
      <c r="M271" s="233"/>
      <c r="N271" s="234"/>
      <c r="O271" s="234"/>
      <c r="P271" s="234"/>
      <c r="Q271" s="234"/>
      <c r="R271" s="234"/>
      <c r="S271" s="234"/>
      <c r="T271" s="235"/>
      <c r="AT271" s="236" t="s">
        <v>122</v>
      </c>
      <c r="AU271" s="236" t="s">
        <v>77</v>
      </c>
      <c r="AV271" s="12" t="s">
        <v>77</v>
      </c>
      <c r="AW271" s="12" t="s">
        <v>30</v>
      </c>
      <c r="AX271" s="12" t="s">
        <v>75</v>
      </c>
      <c r="AY271" s="236" t="s">
        <v>112</v>
      </c>
    </row>
    <row r="272" s="1" customFormat="1" ht="16.5" customHeight="1">
      <c r="B272" s="36"/>
      <c r="C272" s="203" t="s">
        <v>496</v>
      </c>
      <c r="D272" s="203" t="s">
        <v>115</v>
      </c>
      <c r="E272" s="204" t="s">
        <v>497</v>
      </c>
      <c r="F272" s="205" t="s">
        <v>498</v>
      </c>
      <c r="G272" s="206" t="s">
        <v>322</v>
      </c>
      <c r="H272" s="207">
        <v>2.52</v>
      </c>
      <c r="I272" s="208"/>
      <c r="J272" s="209">
        <f>ROUND(I272*H272,2)</f>
        <v>0</v>
      </c>
      <c r="K272" s="205" t="s">
        <v>119</v>
      </c>
      <c r="L272" s="41"/>
      <c r="M272" s="210" t="s">
        <v>1</v>
      </c>
      <c r="N272" s="211" t="s">
        <v>38</v>
      </c>
      <c r="O272" s="77"/>
      <c r="P272" s="212">
        <f>O272*H272</f>
        <v>0</v>
      </c>
      <c r="Q272" s="212">
        <v>0</v>
      </c>
      <c r="R272" s="212">
        <f>Q272*H272</f>
        <v>0</v>
      </c>
      <c r="S272" s="212">
        <v>0</v>
      </c>
      <c r="T272" s="213">
        <f>S272*H272</f>
        <v>0</v>
      </c>
      <c r="AR272" s="15" t="s">
        <v>120</v>
      </c>
      <c r="AT272" s="15" t="s">
        <v>115</v>
      </c>
      <c r="AU272" s="15" t="s">
        <v>77</v>
      </c>
      <c r="AY272" s="15" t="s">
        <v>112</v>
      </c>
      <c r="BE272" s="214">
        <f>IF(N272="základní",J272,0)</f>
        <v>0</v>
      </c>
      <c r="BF272" s="214">
        <f>IF(N272="snížená",J272,0)</f>
        <v>0</v>
      </c>
      <c r="BG272" s="214">
        <f>IF(N272="zákl. přenesená",J272,0)</f>
        <v>0</v>
      </c>
      <c r="BH272" s="214">
        <f>IF(N272="sníž. přenesená",J272,0)</f>
        <v>0</v>
      </c>
      <c r="BI272" s="214">
        <f>IF(N272="nulová",J272,0)</f>
        <v>0</v>
      </c>
      <c r="BJ272" s="15" t="s">
        <v>75</v>
      </c>
      <c r="BK272" s="214">
        <f>ROUND(I272*H272,2)</f>
        <v>0</v>
      </c>
      <c r="BL272" s="15" t="s">
        <v>120</v>
      </c>
      <c r="BM272" s="15" t="s">
        <v>499</v>
      </c>
    </row>
    <row r="273" s="12" customFormat="1">
      <c r="B273" s="226"/>
      <c r="C273" s="227"/>
      <c r="D273" s="217" t="s">
        <v>122</v>
      </c>
      <c r="E273" s="228" t="s">
        <v>1</v>
      </c>
      <c r="F273" s="229" t="s">
        <v>500</v>
      </c>
      <c r="G273" s="227"/>
      <c r="H273" s="230">
        <v>2.52</v>
      </c>
      <c r="I273" s="231"/>
      <c r="J273" s="227"/>
      <c r="K273" s="227"/>
      <c r="L273" s="232"/>
      <c r="M273" s="233"/>
      <c r="N273" s="234"/>
      <c r="O273" s="234"/>
      <c r="P273" s="234"/>
      <c r="Q273" s="234"/>
      <c r="R273" s="234"/>
      <c r="S273" s="234"/>
      <c r="T273" s="235"/>
      <c r="AT273" s="236" t="s">
        <v>122</v>
      </c>
      <c r="AU273" s="236" t="s">
        <v>77</v>
      </c>
      <c r="AV273" s="12" t="s">
        <v>77</v>
      </c>
      <c r="AW273" s="12" t="s">
        <v>30</v>
      </c>
      <c r="AX273" s="12" t="s">
        <v>75</v>
      </c>
      <c r="AY273" s="236" t="s">
        <v>112</v>
      </c>
    </row>
    <row r="274" s="1" customFormat="1" ht="22.5" customHeight="1">
      <c r="B274" s="36"/>
      <c r="C274" s="203" t="s">
        <v>501</v>
      </c>
      <c r="D274" s="203" t="s">
        <v>115</v>
      </c>
      <c r="E274" s="204" t="s">
        <v>502</v>
      </c>
      <c r="F274" s="205" t="s">
        <v>503</v>
      </c>
      <c r="G274" s="206" t="s">
        <v>322</v>
      </c>
      <c r="H274" s="207">
        <v>1.95</v>
      </c>
      <c r="I274" s="208"/>
      <c r="J274" s="209">
        <f>ROUND(I274*H274,2)</f>
        <v>0</v>
      </c>
      <c r="K274" s="205" t="s">
        <v>119</v>
      </c>
      <c r="L274" s="41"/>
      <c r="M274" s="210" t="s">
        <v>1</v>
      </c>
      <c r="N274" s="211" t="s">
        <v>38</v>
      </c>
      <c r="O274" s="77"/>
      <c r="P274" s="212">
        <f>O274*H274</f>
        <v>0</v>
      </c>
      <c r="Q274" s="212">
        <v>0.00282</v>
      </c>
      <c r="R274" s="212">
        <f>Q274*H274</f>
        <v>0.0054989999999999995</v>
      </c>
      <c r="S274" s="212">
        <v>0.10100000000000001</v>
      </c>
      <c r="T274" s="213">
        <f>S274*H274</f>
        <v>0.19695000000000001</v>
      </c>
      <c r="AR274" s="15" t="s">
        <v>120</v>
      </c>
      <c r="AT274" s="15" t="s">
        <v>115</v>
      </c>
      <c r="AU274" s="15" t="s">
        <v>77</v>
      </c>
      <c r="AY274" s="15" t="s">
        <v>112</v>
      </c>
      <c r="BE274" s="214">
        <f>IF(N274="základní",J274,0)</f>
        <v>0</v>
      </c>
      <c r="BF274" s="214">
        <f>IF(N274="snížená",J274,0)</f>
        <v>0</v>
      </c>
      <c r="BG274" s="214">
        <f>IF(N274="zákl. přenesená",J274,0)</f>
        <v>0</v>
      </c>
      <c r="BH274" s="214">
        <f>IF(N274="sníž. přenesená",J274,0)</f>
        <v>0</v>
      </c>
      <c r="BI274" s="214">
        <f>IF(N274="nulová",J274,0)</f>
        <v>0</v>
      </c>
      <c r="BJ274" s="15" t="s">
        <v>75</v>
      </c>
      <c r="BK274" s="214">
        <f>ROUND(I274*H274,2)</f>
        <v>0</v>
      </c>
      <c r="BL274" s="15" t="s">
        <v>120</v>
      </c>
      <c r="BM274" s="15" t="s">
        <v>504</v>
      </c>
    </row>
    <row r="275" s="11" customFormat="1">
      <c r="B275" s="215"/>
      <c r="C275" s="216"/>
      <c r="D275" s="217" t="s">
        <v>122</v>
      </c>
      <c r="E275" s="218" t="s">
        <v>1</v>
      </c>
      <c r="F275" s="219" t="s">
        <v>226</v>
      </c>
      <c r="G275" s="216"/>
      <c r="H275" s="218" t="s">
        <v>1</v>
      </c>
      <c r="I275" s="220"/>
      <c r="J275" s="216"/>
      <c r="K275" s="216"/>
      <c r="L275" s="221"/>
      <c r="M275" s="222"/>
      <c r="N275" s="223"/>
      <c r="O275" s="223"/>
      <c r="P275" s="223"/>
      <c r="Q275" s="223"/>
      <c r="R275" s="223"/>
      <c r="S275" s="223"/>
      <c r="T275" s="224"/>
      <c r="AT275" s="225" t="s">
        <v>122</v>
      </c>
      <c r="AU275" s="225" t="s">
        <v>77</v>
      </c>
      <c r="AV275" s="11" t="s">
        <v>75</v>
      </c>
      <c r="AW275" s="11" t="s">
        <v>30</v>
      </c>
      <c r="AX275" s="11" t="s">
        <v>67</v>
      </c>
      <c r="AY275" s="225" t="s">
        <v>112</v>
      </c>
    </row>
    <row r="276" s="11" customFormat="1">
      <c r="B276" s="215"/>
      <c r="C276" s="216"/>
      <c r="D276" s="217" t="s">
        <v>122</v>
      </c>
      <c r="E276" s="218" t="s">
        <v>1</v>
      </c>
      <c r="F276" s="219" t="s">
        <v>505</v>
      </c>
      <c r="G276" s="216"/>
      <c r="H276" s="218" t="s">
        <v>1</v>
      </c>
      <c r="I276" s="220"/>
      <c r="J276" s="216"/>
      <c r="K276" s="216"/>
      <c r="L276" s="221"/>
      <c r="M276" s="222"/>
      <c r="N276" s="223"/>
      <c r="O276" s="223"/>
      <c r="P276" s="223"/>
      <c r="Q276" s="223"/>
      <c r="R276" s="223"/>
      <c r="S276" s="223"/>
      <c r="T276" s="224"/>
      <c r="AT276" s="225" t="s">
        <v>122</v>
      </c>
      <c r="AU276" s="225" t="s">
        <v>77</v>
      </c>
      <c r="AV276" s="11" t="s">
        <v>75</v>
      </c>
      <c r="AW276" s="11" t="s">
        <v>30</v>
      </c>
      <c r="AX276" s="11" t="s">
        <v>67</v>
      </c>
      <c r="AY276" s="225" t="s">
        <v>112</v>
      </c>
    </row>
    <row r="277" s="12" customFormat="1">
      <c r="B277" s="226"/>
      <c r="C277" s="227"/>
      <c r="D277" s="217" t="s">
        <v>122</v>
      </c>
      <c r="E277" s="228" t="s">
        <v>1</v>
      </c>
      <c r="F277" s="229" t="s">
        <v>506</v>
      </c>
      <c r="G277" s="227"/>
      <c r="H277" s="230">
        <v>1.95</v>
      </c>
      <c r="I277" s="231"/>
      <c r="J277" s="227"/>
      <c r="K277" s="227"/>
      <c r="L277" s="232"/>
      <c r="M277" s="233"/>
      <c r="N277" s="234"/>
      <c r="O277" s="234"/>
      <c r="P277" s="234"/>
      <c r="Q277" s="234"/>
      <c r="R277" s="234"/>
      <c r="S277" s="234"/>
      <c r="T277" s="235"/>
      <c r="AT277" s="236" t="s">
        <v>122</v>
      </c>
      <c r="AU277" s="236" t="s">
        <v>77</v>
      </c>
      <c r="AV277" s="12" t="s">
        <v>77</v>
      </c>
      <c r="AW277" s="12" t="s">
        <v>30</v>
      </c>
      <c r="AX277" s="12" t="s">
        <v>75</v>
      </c>
      <c r="AY277" s="236" t="s">
        <v>112</v>
      </c>
    </row>
    <row r="278" s="1" customFormat="1" ht="22.5" customHeight="1">
      <c r="B278" s="36"/>
      <c r="C278" s="203" t="s">
        <v>507</v>
      </c>
      <c r="D278" s="203" t="s">
        <v>115</v>
      </c>
      <c r="E278" s="204" t="s">
        <v>508</v>
      </c>
      <c r="F278" s="205" t="s">
        <v>509</v>
      </c>
      <c r="G278" s="206" t="s">
        <v>322</v>
      </c>
      <c r="H278" s="207">
        <v>9.3000000000000007</v>
      </c>
      <c r="I278" s="208"/>
      <c r="J278" s="209">
        <f>ROUND(I278*H278,2)</f>
        <v>0</v>
      </c>
      <c r="K278" s="205" t="s">
        <v>119</v>
      </c>
      <c r="L278" s="41"/>
      <c r="M278" s="210" t="s">
        <v>1</v>
      </c>
      <c r="N278" s="211" t="s">
        <v>38</v>
      </c>
      <c r="O278" s="77"/>
      <c r="P278" s="212">
        <f>O278*H278</f>
        <v>0</v>
      </c>
      <c r="Q278" s="212">
        <v>0.0015</v>
      </c>
      <c r="R278" s="212">
        <f>Q278*H278</f>
        <v>0.013950000000000001</v>
      </c>
      <c r="S278" s="212">
        <v>0.070000000000000007</v>
      </c>
      <c r="T278" s="213">
        <f>S278*H278</f>
        <v>0.65100000000000013</v>
      </c>
      <c r="AR278" s="15" t="s">
        <v>120</v>
      </c>
      <c r="AT278" s="15" t="s">
        <v>115</v>
      </c>
      <c r="AU278" s="15" t="s">
        <v>77</v>
      </c>
      <c r="AY278" s="15" t="s">
        <v>112</v>
      </c>
      <c r="BE278" s="214">
        <f>IF(N278="základní",J278,0)</f>
        <v>0</v>
      </c>
      <c r="BF278" s="214">
        <f>IF(N278="snížená",J278,0)</f>
        <v>0</v>
      </c>
      <c r="BG278" s="214">
        <f>IF(N278="zákl. přenesená",J278,0)</f>
        <v>0</v>
      </c>
      <c r="BH278" s="214">
        <f>IF(N278="sníž. přenesená",J278,0)</f>
        <v>0</v>
      </c>
      <c r="BI278" s="214">
        <f>IF(N278="nulová",J278,0)</f>
        <v>0</v>
      </c>
      <c r="BJ278" s="15" t="s">
        <v>75</v>
      </c>
      <c r="BK278" s="214">
        <f>ROUND(I278*H278,2)</f>
        <v>0</v>
      </c>
      <c r="BL278" s="15" t="s">
        <v>120</v>
      </c>
      <c r="BM278" s="15" t="s">
        <v>510</v>
      </c>
    </row>
    <row r="279" s="11" customFormat="1">
      <c r="B279" s="215"/>
      <c r="C279" s="216"/>
      <c r="D279" s="217" t="s">
        <v>122</v>
      </c>
      <c r="E279" s="218" t="s">
        <v>1</v>
      </c>
      <c r="F279" s="219" t="s">
        <v>226</v>
      </c>
      <c r="G279" s="216"/>
      <c r="H279" s="218" t="s">
        <v>1</v>
      </c>
      <c r="I279" s="220"/>
      <c r="J279" s="216"/>
      <c r="K279" s="216"/>
      <c r="L279" s="221"/>
      <c r="M279" s="222"/>
      <c r="N279" s="223"/>
      <c r="O279" s="223"/>
      <c r="P279" s="223"/>
      <c r="Q279" s="223"/>
      <c r="R279" s="223"/>
      <c r="S279" s="223"/>
      <c r="T279" s="224"/>
      <c r="AT279" s="225" t="s">
        <v>122</v>
      </c>
      <c r="AU279" s="225" t="s">
        <v>77</v>
      </c>
      <c r="AV279" s="11" t="s">
        <v>75</v>
      </c>
      <c r="AW279" s="11" t="s">
        <v>30</v>
      </c>
      <c r="AX279" s="11" t="s">
        <v>67</v>
      </c>
      <c r="AY279" s="225" t="s">
        <v>112</v>
      </c>
    </row>
    <row r="280" s="11" customFormat="1">
      <c r="B280" s="215"/>
      <c r="C280" s="216"/>
      <c r="D280" s="217" t="s">
        <v>122</v>
      </c>
      <c r="E280" s="218" t="s">
        <v>1</v>
      </c>
      <c r="F280" s="219" t="s">
        <v>511</v>
      </c>
      <c r="G280" s="216"/>
      <c r="H280" s="218" t="s">
        <v>1</v>
      </c>
      <c r="I280" s="220"/>
      <c r="J280" s="216"/>
      <c r="K280" s="216"/>
      <c r="L280" s="221"/>
      <c r="M280" s="222"/>
      <c r="N280" s="223"/>
      <c r="O280" s="223"/>
      <c r="P280" s="223"/>
      <c r="Q280" s="223"/>
      <c r="R280" s="223"/>
      <c r="S280" s="223"/>
      <c r="T280" s="224"/>
      <c r="AT280" s="225" t="s">
        <v>122</v>
      </c>
      <c r="AU280" s="225" t="s">
        <v>77</v>
      </c>
      <c r="AV280" s="11" t="s">
        <v>75</v>
      </c>
      <c r="AW280" s="11" t="s">
        <v>30</v>
      </c>
      <c r="AX280" s="11" t="s">
        <v>67</v>
      </c>
      <c r="AY280" s="225" t="s">
        <v>112</v>
      </c>
    </row>
    <row r="281" s="11" customFormat="1">
      <c r="B281" s="215"/>
      <c r="C281" s="216"/>
      <c r="D281" s="217" t="s">
        <v>122</v>
      </c>
      <c r="E281" s="218" t="s">
        <v>1</v>
      </c>
      <c r="F281" s="219" t="s">
        <v>512</v>
      </c>
      <c r="G281" s="216"/>
      <c r="H281" s="218" t="s">
        <v>1</v>
      </c>
      <c r="I281" s="220"/>
      <c r="J281" s="216"/>
      <c r="K281" s="216"/>
      <c r="L281" s="221"/>
      <c r="M281" s="222"/>
      <c r="N281" s="223"/>
      <c r="O281" s="223"/>
      <c r="P281" s="223"/>
      <c r="Q281" s="223"/>
      <c r="R281" s="223"/>
      <c r="S281" s="223"/>
      <c r="T281" s="224"/>
      <c r="AT281" s="225" t="s">
        <v>122</v>
      </c>
      <c r="AU281" s="225" t="s">
        <v>77</v>
      </c>
      <c r="AV281" s="11" t="s">
        <v>75</v>
      </c>
      <c r="AW281" s="11" t="s">
        <v>30</v>
      </c>
      <c r="AX281" s="11" t="s">
        <v>67</v>
      </c>
      <c r="AY281" s="225" t="s">
        <v>112</v>
      </c>
    </row>
    <row r="282" s="12" customFormat="1">
      <c r="B282" s="226"/>
      <c r="C282" s="227"/>
      <c r="D282" s="217" t="s">
        <v>122</v>
      </c>
      <c r="E282" s="228" t="s">
        <v>1</v>
      </c>
      <c r="F282" s="229" t="s">
        <v>513</v>
      </c>
      <c r="G282" s="227"/>
      <c r="H282" s="230">
        <v>9.3000000000000007</v>
      </c>
      <c r="I282" s="231"/>
      <c r="J282" s="227"/>
      <c r="K282" s="227"/>
      <c r="L282" s="232"/>
      <c r="M282" s="233"/>
      <c r="N282" s="234"/>
      <c r="O282" s="234"/>
      <c r="P282" s="234"/>
      <c r="Q282" s="234"/>
      <c r="R282" s="234"/>
      <c r="S282" s="234"/>
      <c r="T282" s="235"/>
      <c r="AT282" s="236" t="s">
        <v>122</v>
      </c>
      <c r="AU282" s="236" t="s">
        <v>77</v>
      </c>
      <c r="AV282" s="12" t="s">
        <v>77</v>
      </c>
      <c r="AW282" s="12" t="s">
        <v>30</v>
      </c>
      <c r="AX282" s="12" t="s">
        <v>75</v>
      </c>
      <c r="AY282" s="236" t="s">
        <v>112</v>
      </c>
    </row>
    <row r="283" s="1" customFormat="1" ht="16.5" customHeight="1">
      <c r="B283" s="36"/>
      <c r="C283" s="241" t="s">
        <v>514</v>
      </c>
      <c r="D283" s="241" t="s">
        <v>275</v>
      </c>
      <c r="E283" s="242" t="s">
        <v>515</v>
      </c>
      <c r="F283" s="243" t="s">
        <v>516</v>
      </c>
      <c r="G283" s="244" t="s">
        <v>261</v>
      </c>
      <c r="H283" s="245">
        <v>0.014</v>
      </c>
      <c r="I283" s="246"/>
      <c r="J283" s="247">
        <f>ROUND(I283*H283,2)</f>
        <v>0</v>
      </c>
      <c r="K283" s="243" t="s">
        <v>119</v>
      </c>
      <c r="L283" s="248"/>
      <c r="M283" s="249" t="s">
        <v>1</v>
      </c>
      <c r="N283" s="250" t="s">
        <v>38</v>
      </c>
      <c r="O283" s="77"/>
      <c r="P283" s="212">
        <f>O283*H283</f>
        <v>0</v>
      </c>
      <c r="Q283" s="212">
        <v>1</v>
      </c>
      <c r="R283" s="212">
        <f>Q283*H283</f>
        <v>0.014</v>
      </c>
      <c r="S283" s="212">
        <v>0</v>
      </c>
      <c r="T283" s="213">
        <f>S283*H283</f>
        <v>0</v>
      </c>
      <c r="AR283" s="15" t="s">
        <v>154</v>
      </c>
      <c r="AT283" s="15" t="s">
        <v>275</v>
      </c>
      <c r="AU283" s="15" t="s">
        <v>77</v>
      </c>
      <c r="AY283" s="15" t="s">
        <v>112</v>
      </c>
      <c r="BE283" s="214">
        <f>IF(N283="základní",J283,0)</f>
        <v>0</v>
      </c>
      <c r="BF283" s="214">
        <f>IF(N283="snížená",J283,0)</f>
        <v>0</v>
      </c>
      <c r="BG283" s="214">
        <f>IF(N283="zákl. přenesená",J283,0)</f>
        <v>0</v>
      </c>
      <c r="BH283" s="214">
        <f>IF(N283="sníž. přenesená",J283,0)</f>
        <v>0</v>
      </c>
      <c r="BI283" s="214">
        <f>IF(N283="nulová",J283,0)</f>
        <v>0</v>
      </c>
      <c r="BJ283" s="15" t="s">
        <v>75</v>
      </c>
      <c r="BK283" s="214">
        <f>ROUND(I283*H283,2)</f>
        <v>0</v>
      </c>
      <c r="BL283" s="15" t="s">
        <v>120</v>
      </c>
      <c r="BM283" s="15" t="s">
        <v>517</v>
      </c>
    </row>
    <row r="284" s="1" customFormat="1">
      <c r="B284" s="36"/>
      <c r="C284" s="37"/>
      <c r="D284" s="217" t="s">
        <v>518</v>
      </c>
      <c r="E284" s="37"/>
      <c r="F284" s="262" t="s">
        <v>519</v>
      </c>
      <c r="G284" s="37"/>
      <c r="H284" s="37"/>
      <c r="I284" s="129"/>
      <c r="J284" s="37"/>
      <c r="K284" s="37"/>
      <c r="L284" s="41"/>
      <c r="M284" s="263"/>
      <c r="N284" s="77"/>
      <c r="O284" s="77"/>
      <c r="P284" s="77"/>
      <c r="Q284" s="77"/>
      <c r="R284" s="77"/>
      <c r="S284" s="77"/>
      <c r="T284" s="78"/>
      <c r="AT284" s="15" t="s">
        <v>518</v>
      </c>
      <c r="AU284" s="15" t="s">
        <v>77</v>
      </c>
    </row>
    <row r="285" s="11" customFormat="1">
      <c r="B285" s="215"/>
      <c r="C285" s="216"/>
      <c r="D285" s="217" t="s">
        <v>122</v>
      </c>
      <c r="E285" s="218" t="s">
        <v>1</v>
      </c>
      <c r="F285" s="219" t="s">
        <v>226</v>
      </c>
      <c r="G285" s="216"/>
      <c r="H285" s="218" t="s">
        <v>1</v>
      </c>
      <c r="I285" s="220"/>
      <c r="J285" s="216"/>
      <c r="K285" s="216"/>
      <c r="L285" s="221"/>
      <c r="M285" s="222"/>
      <c r="N285" s="223"/>
      <c r="O285" s="223"/>
      <c r="P285" s="223"/>
      <c r="Q285" s="223"/>
      <c r="R285" s="223"/>
      <c r="S285" s="223"/>
      <c r="T285" s="224"/>
      <c r="AT285" s="225" t="s">
        <v>122</v>
      </c>
      <c r="AU285" s="225" t="s">
        <v>77</v>
      </c>
      <c r="AV285" s="11" t="s">
        <v>75</v>
      </c>
      <c r="AW285" s="11" t="s">
        <v>30</v>
      </c>
      <c r="AX285" s="11" t="s">
        <v>67</v>
      </c>
      <c r="AY285" s="225" t="s">
        <v>112</v>
      </c>
    </row>
    <row r="286" s="12" customFormat="1">
      <c r="B286" s="226"/>
      <c r="C286" s="227"/>
      <c r="D286" s="217" t="s">
        <v>122</v>
      </c>
      <c r="E286" s="228" t="s">
        <v>1</v>
      </c>
      <c r="F286" s="229" t="s">
        <v>520</v>
      </c>
      <c r="G286" s="227"/>
      <c r="H286" s="230">
        <v>0.014</v>
      </c>
      <c r="I286" s="231"/>
      <c r="J286" s="227"/>
      <c r="K286" s="227"/>
      <c r="L286" s="232"/>
      <c r="M286" s="233"/>
      <c r="N286" s="234"/>
      <c r="O286" s="234"/>
      <c r="P286" s="234"/>
      <c r="Q286" s="234"/>
      <c r="R286" s="234"/>
      <c r="S286" s="234"/>
      <c r="T286" s="235"/>
      <c r="AT286" s="236" t="s">
        <v>122</v>
      </c>
      <c r="AU286" s="236" t="s">
        <v>77</v>
      </c>
      <c r="AV286" s="12" t="s">
        <v>77</v>
      </c>
      <c r="AW286" s="12" t="s">
        <v>30</v>
      </c>
      <c r="AX286" s="12" t="s">
        <v>75</v>
      </c>
      <c r="AY286" s="236" t="s">
        <v>112</v>
      </c>
    </row>
    <row r="287" s="1" customFormat="1" ht="16.5" customHeight="1">
      <c r="B287" s="36"/>
      <c r="C287" s="241" t="s">
        <v>521</v>
      </c>
      <c r="D287" s="241" t="s">
        <v>275</v>
      </c>
      <c r="E287" s="242" t="s">
        <v>522</v>
      </c>
      <c r="F287" s="243" t="s">
        <v>523</v>
      </c>
      <c r="G287" s="244" t="s">
        <v>261</v>
      </c>
      <c r="H287" s="245">
        <v>0.017999999999999999</v>
      </c>
      <c r="I287" s="246"/>
      <c r="J287" s="247">
        <f>ROUND(I287*H287,2)</f>
        <v>0</v>
      </c>
      <c r="K287" s="243" t="s">
        <v>1</v>
      </c>
      <c r="L287" s="248"/>
      <c r="M287" s="249" t="s">
        <v>1</v>
      </c>
      <c r="N287" s="250" t="s">
        <v>38</v>
      </c>
      <c r="O287" s="77"/>
      <c r="P287" s="212">
        <f>O287*H287</f>
        <v>0</v>
      </c>
      <c r="Q287" s="212">
        <v>1</v>
      </c>
      <c r="R287" s="212">
        <f>Q287*H287</f>
        <v>0.017999999999999999</v>
      </c>
      <c r="S287" s="212">
        <v>0</v>
      </c>
      <c r="T287" s="213">
        <f>S287*H287</f>
        <v>0</v>
      </c>
      <c r="AR287" s="15" t="s">
        <v>154</v>
      </c>
      <c r="AT287" s="15" t="s">
        <v>275</v>
      </c>
      <c r="AU287" s="15" t="s">
        <v>77</v>
      </c>
      <c r="AY287" s="15" t="s">
        <v>112</v>
      </c>
      <c r="BE287" s="214">
        <f>IF(N287="základní",J287,0)</f>
        <v>0</v>
      </c>
      <c r="BF287" s="214">
        <f>IF(N287="snížená",J287,0)</f>
        <v>0</v>
      </c>
      <c r="BG287" s="214">
        <f>IF(N287="zákl. přenesená",J287,0)</f>
        <v>0</v>
      </c>
      <c r="BH287" s="214">
        <f>IF(N287="sníž. přenesená",J287,0)</f>
        <v>0</v>
      </c>
      <c r="BI287" s="214">
        <f>IF(N287="nulová",J287,0)</f>
        <v>0</v>
      </c>
      <c r="BJ287" s="15" t="s">
        <v>75</v>
      </c>
      <c r="BK287" s="214">
        <f>ROUND(I287*H287,2)</f>
        <v>0</v>
      </c>
      <c r="BL287" s="15" t="s">
        <v>120</v>
      </c>
      <c r="BM287" s="15" t="s">
        <v>524</v>
      </c>
    </row>
    <row r="288" s="1" customFormat="1">
      <c r="B288" s="36"/>
      <c r="C288" s="37"/>
      <c r="D288" s="217" t="s">
        <v>518</v>
      </c>
      <c r="E288" s="37"/>
      <c r="F288" s="262" t="s">
        <v>519</v>
      </c>
      <c r="G288" s="37"/>
      <c r="H288" s="37"/>
      <c r="I288" s="129"/>
      <c r="J288" s="37"/>
      <c r="K288" s="37"/>
      <c r="L288" s="41"/>
      <c r="M288" s="263"/>
      <c r="N288" s="77"/>
      <c r="O288" s="77"/>
      <c r="P288" s="77"/>
      <c r="Q288" s="77"/>
      <c r="R288" s="77"/>
      <c r="S288" s="77"/>
      <c r="T288" s="78"/>
      <c r="AT288" s="15" t="s">
        <v>518</v>
      </c>
      <c r="AU288" s="15" t="s">
        <v>77</v>
      </c>
    </row>
    <row r="289" s="11" customFormat="1">
      <c r="B289" s="215"/>
      <c r="C289" s="216"/>
      <c r="D289" s="217" t="s">
        <v>122</v>
      </c>
      <c r="E289" s="218" t="s">
        <v>1</v>
      </c>
      <c r="F289" s="219" t="s">
        <v>226</v>
      </c>
      <c r="G289" s="216"/>
      <c r="H289" s="218" t="s">
        <v>1</v>
      </c>
      <c r="I289" s="220"/>
      <c r="J289" s="216"/>
      <c r="K289" s="216"/>
      <c r="L289" s="221"/>
      <c r="M289" s="222"/>
      <c r="N289" s="223"/>
      <c r="O289" s="223"/>
      <c r="P289" s="223"/>
      <c r="Q289" s="223"/>
      <c r="R289" s="223"/>
      <c r="S289" s="223"/>
      <c r="T289" s="224"/>
      <c r="AT289" s="225" t="s">
        <v>122</v>
      </c>
      <c r="AU289" s="225" t="s">
        <v>77</v>
      </c>
      <c r="AV289" s="11" t="s">
        <v>75</v>
      </c>
      <c r="AW289" s="11" t="s">
        <v>30</v>
      </c>
      <c r="AX289" s="11" t="s">
        <v>67</v>
      </c>
      <c r="AY289" s="225" t="s">
        <v>112</v>
      </c>
    </row>
    <row r="290" s="12" customFormat="1">
      <c r="B290" s="226"/>
      <c r="C290" s="227"/>
      <c r="D290" s="217" t="s">
        <v>122</v>
      </c>
      <c r="E290" s="228" t="s">
        <v>1</v>
      </c>
      <c r="F290" s="229" t="s">
        <v>525</v>
      </c>
      <c r="G290" s="227"/>
      <c r="H290" s="230">
        <v>0.017999999999999999</v>
      </c>
      <c r="I290" s="231"/>
      <c r="J290" s="227"/>
      <c r="K290" s="227"/>
      <c r="L290" s="232"/>
      <c r="M290" s="233"/>
      <c r="N290" s="234"/>
      <c r="O290" s="234"/>
      <c r="P290" s="234"/>
      <c r="Q290" s="234"/>
      <c r="R290" s="234"/>
      <c r="S290" s="234"/>
      <c r="T290" s="235"/>
      <c r="AT290" s="236" t="s">
        <v>122</v>
      </c>
      <c r="AU290" s="236" t="s">
        <v>77</v>
      </c>
      <c r="AV290" s="12" t="s">
        <v>77</v>
      </c>
      <c r="AW290" s="12" t="s">
        <v>30</v>
      </c>
      <c r="AX290" s="12" t="s">
        <v>75</v>
      </c>
      <c r="AY290" s="236" t="s">
        <v>112</v>
      </c>
    </row>
    <row r="291" s="1" customFormat="1" ht="16.5" customHeight="1">
      <c r="B291" s="36"/>
      <c r="C291" s="203" t="s">
        <v>526</v>
      </c>
      <c r="D291" s="203" t="s">
        <v>115</v>
      </c>
      <c r="E291" s="204" t="s">
        <v>527</v>
      </c>
      <c r="F291" s="205" t="s">
        <v>528</v>
      </c>
      <c r="G291" s="206" t="s">
        <v>202</v>
      </c>
      <c r="H291" s="207">
        <v>502.99000000000001</v>
      </c>
      <c r="I291" s="208"/>
      <c r="J291" s="209">
        <f>ROUND(I291*H291,2)</f>
        <v>0</v>
      </c>
      <c r="K291" s="205" t="s">
        <v>119</v>
      </c>
      <c r="L291" s="41"/>
      <c r="M291" s="210" t="s">
        <v>1</v>
      </c>
      <c r="N291" s="211" t="s">
        <v>38</v>
      </c>
      <c r="O291" s="77"/>
      <c r="P291" s="212">
        <f>O291*H291</f>
        <v>0</v>
      </c>
      <c r="Q291" s="212">
        <v>0</v>
      </c>
      <c r="R291" s="212">
        <f>Q291*H291</f>
        <v>0</v>
      </c>
      <c r="S291" s="212">
        <v>0.070000000000000007</v>
      </c>
      <c r="T291" s="213">
        <f>S291*H291</f>
        <v>35.209300000000006</v>
      </c>
      <c r="AR291" s="15" t="s">
        <v>120</v>
      </c>
      <c r="AT291" s="15" t="s">
        <v>115</v>
      </c>
      <c r="AU291" s="15" t="s">
        <v>77</v>
      </c>
      <c r="AY291" s="15" t="s">
        <v>112</v>
      </c>
      <c r="BE291" s="214">
        <f>IF(N291="základní",J291,0)</f>
        <v>0</v>
      </c>
      <c r="BF291" s="214">
        <f>IF(N291="snížená",J291,0)</f>
        <v>0</v>
      </c>
      <c r="BG291" s="214">
        <f>IF(N291="zákl. přenesená",J291,0)</f>
        <v>0</v>
      </c>
      <c r="BH291" s="214">
        <f>IF(N291="sníž. přenesená",J291,0)</f>
        <v>0</v>
      </c>
      <c r="BI291" s="214">
        <f>IF(N291="nulová",J291,0)</f>
        <v>0</v>
      </c>
      <c r="BJ291" s="15" t="s">
        <v>75</v>
      </c>
      <c r="BK291" s="214">
        <f>ROUND(I291*H291,2)</f>
        <v>0</v>
      </c>
      <c r="BL291" s="15" t="s">
        <v>120</v>
      </c>
      <c r="BM291" s="15" t="s">
        <v>529</v>
      </c>
    </row>
    <row r="292" s="11" customFormat="1">
      <c r="B292" s="215"/>
      <c r="C292" s="216"/>
      <c r="D292" s="217" t="s">
        <v>122</v>
      </c>
      <c r="E292" s="218" t="s">
        <v>1</v>
      </c>
      <c r="F292" s="219" t="s">
        <v>530</v>
      </c>
      <c r="G292" s="216"/>
      <c r="H292" s="218" t="s">
        <v>1</v>
      </c>
      <c r="I292" s="220"/>
      <c r="J292" s="216"/>
      <c r="K292" s="216"/>
      <c r="L292" s="221"/>
      <c r="M292" s="222"/>
      <c r="N292" s="223"/>
      <c r="O292" s="223"/>
      <c r="P292" s="223"/>
      <c r="Q292" s="223"/>
      <c r="R292" s="223"/>
      <c r="S292" s="223"/>
      <c r="T292" s="224"/>
      <c r="AT292" s="225" t="s">
        <v>122</v>
      </c>
      <c r="AU292" s="225" t="s">
        <v>77</v>
      </c>
      <c r="AV292" s="11" t="s">
        <v>75</v>
      </c>
      <c r="AW292" s="11" t="s">
        <v>30</v>
      </c>
      <c r="AX292" s="11" t="s">
        <v>67</v>
      </c>
      <c r="AY292" s="225" t="s">
        <v>112</v>
      </c>
    </row>
    <row r="293" s="12" customFormat="1">
      <c r="B293" s="226"/>
      <c r="C293" s="227"/>
      <c r="D293" s="217" t="s">
        <v>122</v>
      </c>
      <c r="E293" s="228" t="s">
        <v>1</v>
      </c>
      <c r="F293" s="229" t="s">
        <v>531</v>
      </c>
      <c r="G293" s="227"/>
      <c r="H293" s="230">
        <v>502.99000000000001</v>
      </c>
      <c r="I293" s="231"/>
      <c r="J293" s="227"/>
      <c r="K293" s="227"/>
      <c r="L293" s="232"/>
      <c r="M293" s="233"/>
      <c r="N293" s="234"/>
      <c r="O293" s="234"/>
      <c r="P293" s="234"/>
      <c r="Q293" s="234"/>
      <c r="R293" s="234"/>
      <c r="S293" s="234"/>
      <c r="T293" s="235"/>
      <c r="AT293" s="236" t="s">
        <v>122</v>
      </c>
      <c r="AU293" s="236" t="s">
        <v>77</v>
      </c>
      <c r="AV293" s="12" t="s">
        <v>77</v>
      </c>
      <c r="AW293" s="12" t="s">
        <v>30</v>
      </c>
      <c r="AX293" s="12" t="s">
        <v>75</v>
      </c>
      <c r="AY293" s="236" t="s">
        <v>112</v>
      </c>
    </row>
    <row r="294" s="1" customFormat="1" ht="16.5" customHeight="1">
      <c r="B294" s="36"/>
      <c r="C294" s="203" t="s">
        <v>532</v>
      </c>
      <c r="D294" s="203" t="s">
        <v>115</v>
      </c>
      <c r="E294" s="204" t="s">
        <v>533</v>
      </c>
      <c r="F294" s="205" t="s">
        <v>534</v>
      </c>
      <c r="G294" s="206" t="s">
        <v>202</v>
      </c>
      <c r="H294" s="207">
        <v>295.04000000000002</v>
      </c>
      <c r="I294" s="208"/>
      <c r="J294" s="209">
        <f>ROUND(I294*H294,2)</f>
        <v>0</v>
      </c>
      <c r="K294" s="205" t="s">
        <v>119</v>
      </c>
      <c r="L294" s="41"/>
      <c r="M294" s="210" t="s">
        <v>1</v>
      </c>
      <c r="N294" s="211" t="s">
        <v>38</v>
      </c>
      <c r="O294" s="77"/>
      <c r="P294" s="212">
        <f>O294*H294</f>
        <v>0</v>
      </c>
      <c r="Q294" s="212">
        <v>0</v>
      </c>
      <c r="R294" s="212">
        <f>Q294*H294</f>
        <v>0</v>
      </c>
      <c r="S294" s="212">
        <v>0</v>
      </c>
      <c r="T294" s="213">
        <f>S294*H294</f>
        <v>0</v>
      </c>
      <c r="AR294" s="15" t="s">
        <v>120</v>
      </c>
      <c r="AT294" s="15" t="s">
        <v>115</v>
      </c>
      <c r="AU294" s="15" t="s">
        <v>77</v>
      </c>
      <c r="AY294" s="15" t="s">
        <v>112</v>
      </c>
      <c r="BE294" s="214">
        <f>IF(N294="základní",J294,0)</f>
        <v>0</v>
      </c>
      <c r="BF294" s="214">
        <f>IF(N294="snížená",J294,0)</f>
        <v>0</v>
      </c>
      <c r="BG294" s="214">
        <f>IF(N294="zákl. přenesená",J294,0)</f>
        <v>0</v>
      </c>
      <c r="BH294" s="214">
        <f>IF(N294="sníž. přenesená",J294,0)</f>
        <v>0</v>
      </c>
      <c r="BI294" s="214">
        <f>IF(N294="nulová",J294,0)</f>
        <v>0</v>
      </c>
      <c r="BJ294" s="15" t="s">
        <v>75</v>
      </c>
      <c r="BK294" s="214">
        <f>ROUND(I294*H294,2)</f>
        <v>0</v>
      </c>
      <c r="BL294" s="15" t="s">
        <v>120</v>
      </c>
      <c r="BM294" s="15" t="s">
        <v>535</v>
      </c>
    </row>
    <row r="295" s="11" customFormat="1">
      <c r="B295" s="215"/>
      <c r="C295" s="216"/>
      <c r="D295" s="217" t="s">
        <v>122</v>
      </c>
      <c r="E295" s="218" t="s">
        <v>1</v>
      </c>
      <c r="F295" s="219" t="s">
        <v>536</v>
      </c>
      <c r="G295" s="216"/>
      <c r="H295" s="218" t="s">
        <v>1</v>
      </c>
      <c r="I295" s="220"/>
      <c r="J295" s="216"/>
      <c r="K295" s="216"/>
      <c r="L295" s="221"/>
      <c r="M295" s="222"/>
      <c r="N295" s="223"/>
      <c r="O295" s="223"/>
      <c r="P295" s="223"/>
      <c r="Q295" s="223"/>
      <c r="R295" s="223"/>
      <c r="S295" s="223"/>
      <c r="T295" s="224"/>
      <c r="AT295" s="225" t="s">
        <v>122</v>
      </c>
      <c r="AU295" s="225" t="s">
        <v>77</v>
      </c>
      <c r="AV295" s="11" t="s">
        <v>75</v>
      </c>
      <c r="AW295" s="11" t="s">
        <v>30</v>
      </c>
      <c r="AX295" s="11" t="s">
        <v>67</v>
      </c>
      <c r="AY295" s="225" t="s">
        <v>112</v>
      </c>
    </row>
    <row r="296" s="12" customFormat="1">
      <c r="B296" s="226"/>
      <c r="C296" s="227"/>
      <c r="D296" s="217" t="s">
        <v>122</v>
      </c>
      <c r="E296" s="228" t="s">
        <v>1</v>
      </c>
      <c r="F296" s="229" t="s">
        <v>537</v>
      </c>
      <c r="G296" s="227"/>
      <c r="H296" s="230">
        <v>295.04000000000002</v>
      </c>
      <c r="I296" s="231"/>
      <c r="J296" s="227"/>
      <c r="K296" s="227"/>
      <c r="L296" s="232"/>
      <c r="M296" s="233"/>
      <c r="N296" s="234"/>
      <c r="O296" s="234"/>
      <c r="P296" s="234"/>
      <c r="Q296" s="234"/>
      <c r="R296" s="234"/>
      <c r="S296" s="234"/>
      <c r="T296" s="235"/>
      <c r="AT296" s="236" t="s">
        <v>122</v>
      </c>
      <c r="AU296" s="236" t="s">
        <v>77</v>
      </c>
      <c r="AV296" s="12" t="s">
        <v>77</v>
      </c>
      <c r="AW296" s="12" t="s">
        <v>30</v>
      </c>
      <c r="AX296" s="12" t="s">
        <v>75</v>
      </c>
      <c r="AY296" s="236" t="s">
        <v>112</v>
      </c>
    </row>
    <row r="297" s="1" customFormat="1" ht="16.5" customHeight="1">
      <c r="B297" s="36"/>
      <c r="C297" s="203" t="s">
        <v>538</v>
      </c>
      <c r="D297" s="203" t="s">
        <v>115</v>
      </c>
      <c r="E297" s="204" t="s">
        <v>539</v>
      </c>
      <c r="F297" s="205" t="s">
        <v>540</v>
      </c>
      <c r="G297" s="206" t="s">
        <v>234</v>
      </c>
      <c r="H297" s="207">
        <v>0.71999999999999997</v>
      </c>
      <c r="I297" s="208"/>
      <c r="J297" s="209">
        <f>ROUND(I297*H297,2)</f>
        <v>0</v>
      </c>
      <c r="K297" s="205" t="s">
        <v>119</v>
      </c>
      <c r="L297" s="41"/>
      <c r="M297" s="210" t="s">
        <v>1</v>
      </c>
      <c r="N297" s="211" t="s">
        <v>38</v>
      </c>
      <c r="O297" s="77"/>
      <c r="P297" s="212">
        <f>O297*H297</f>
        <v>0</v>
      </c>
      <c r="Q297" s="212">
        <v>0</v>
      </c>
      <c r="R297" s="212">
        <f>Q297*H297</f>
        <v>0</v>
      </c>
      <c r="S297" s="212">
        <v>1.95</v>
      </c>
      <c r="T297" s="213">
        <f>S297*H297</f>
        <v>1.4039999999999999</v>
      </c>
      <c r="AR297" s="15" t="s">
        <v>120</v>
      </c>
      <c r="AT297" s="15" t="s">
        <v>115</v>
      </c>
      <c r="AU297" s="15" t="s">
        <v>77</v>
      </c>
      <c r="AY297" s="15" t="s">
        <v>112</v>
      </c>
      <c r="BE297" s="214">
        <f>IF(N297="základní",J297,0)</f>
        <v>0</v>
      </c>
      <c r="BF297" s="214">
        <f>IF(N297="snížená",J297,0)</f>
        <v>0</v>
      </c>
      <c r="BG297" s="214">
        <f>IF(N297="zákl. přenesená",J297,0)</f>
        <v>0</v>
      </c>
      <c r="BH297" s="214">
        <f>IF(N297="sníž. přenesená",J297,0)</f>
        <v>0</v>
      </c>
      <c r="BI297" s="214">
        <f>IF(N297="nulová",J297,0)</f>
        <v>0</v>
      </c>
      <c r="BJ297" s="15" t="s">
        <v>75</v>
      </c>
      <c r="BK297" s="214">
        <f>ROUND(I297*H297,2)</f>
        <v>0</v>
      </c>
      <c r="BL297" s="15" t="s">
        <v>120</v>
      </c>
      <c r="BM297" s="15" t="s">
        <v>541</v>
      </c>
    </row>
    <row r="298" s="11" customFormat="1">
      <c r="B298" s="215"/>
      <c r="C298" s="216"/>
      <c r="D298" s="217" t="s">
        <v>122</v>
      </c>
      <c r="E298" s="218" t="s">
        <v>1</v>
      </c>
      <c r="F298" s="219" t="s">
        <v>226</v>
      </c>
      <c r="G298" s="216"/>
      <c r="H298" s="218" t="s">
        <v>1</v>
      </c>
      <c r="I298" s="220"/>
      <c r="J298" s="216"/>
      <c r="K298" s="216"/>
      <c r="L298" s="221"/>
      <c r="M298" s="222"/>
      <c r="N298" s="223"/>
      <c r="O298" s="223"/>
      <c r="P298" s="223"/>
      <c r="Q298" s="223"/>
      <c r="R298" s="223"/>
      <c r="S298" s="223"/>
      <c r="T298" s="224"/>
      <c r="AT298" s="225" t="s">
        <v>122</v>
      </c>
      <c r="AU298" s="225" t="s">
        <v>77</v>
      </c>
      <c r="AV298" s="11" t="s">
        <v>75</v>
      </c>
      <c r="AW298" s="11" t="s">
        <v>30</v>
      </c>
      <c r="AX298" s="11" t="s">
        <v>67</v>
      </c>
      <c r="AY298" s="225" t="s">
        <v>112</v>
      </c>
    </row>
    <row r="299" s="12" customFormat="1">
      <c r="B299" s="226"/>
      <c r="C299" s="227"/>
      <c r="D299" s="217" t="s">
        <v>122</v>
      </c>
      <c r="E299" s="228" t="s">
        <v>1</v>
      </c>
      <c r="F299" s="229" t="s">
        <v>237</v>
      </c>
      <c r="G299" s="227"/>
      <c r="H299" s="230">
        <v>0.71999999999999997</v>
      </c>
      <c r="I299" s="231"/>
      <c r="J299" s="227"/>
      <c r="K299" s="227"/>
      <c r="L299" s="232"/>
      <c r="M299" s="233"/>
      <c r="N299" s="234"/>
      <c r="O299" s="234"/>
      <c r="P299" s="234"/>
      <c r="Q299" s="234"/>
      <c r="R299" s="234"/>
      <c r="S299" s="234"/>
      <c r="T299" s="235"/>
      <c r="AT299" s="236" t="s">
        <v>122</v>
      </c>
      <c r="AU299" s="236" t="s">
        <v>77</v>
      </c>
      <c r="AV299" s="12" t="s">
        <v>77</v>
      </c>
      <c r="AW299" s="12" t="s">
        <v>30</v>
      </c>
      <c r="AX299" s="12" t="s">
        <v>75</v>
      </c>
      <c r="AY299" s="236" t="s">
        <v>112</v>
      </c>
    </row>
    <row r="300" s="1" customFormat="1" ht="16.5" customHeight="1">
      <c r="B300" s="36"/>
      <c r="C300" s="203" t="s">
        <v>542</v>
      </c>
      <c r="D300" s="203" t="s">
        <v>115</v>
      </c>
      <c r="E300" s="204" t="s">
        <v>543</v>
      </c>
      <c r="F300" s="205" t="s">
        <v>544</v>
      </c>
      <c r="G300" s="206" t="s">
        <v>202</v>
      </c>
      <c r="H300" s="207">
        <v>297.10000000000002</v>
      </c>
      <c r="I300" s="208"/>
      <c r="J300" s="209">
        <f>ROUND(I300*H300,2)</f>
        <v>0</v>
      </c>
      <c r="K300" s="205" t="s">
        <v>119</v>
      </c>
      <c r="L300" s="41"/>
      <c r="M300" s="210" t="s">
        <v>1</v>
      </c>
      <c r="N300" s="211" t="s">
        <v>38</v>
      </c>
      <c r="O300" s="77"/>
      <c r="P300" s="212">
        <f>O300*H300</f>
        <v>0</v>
      </c>
      <c r="Q300" s="212">
        <v>0.019429999999999999</v>
      </c>
      <c r="R300" s="212">
        <f>Q300*H300</f>
        <v>5.772653</v>
      </c>
      <c r="S300" s="212">
        <v>0</v>
      </c>
      <c r="T300" s="213">
        <f>S300*H300</f>
        <v>0</v>
      </c>
      <c r="AR300" s="15" t="s">
        <v>120</v>
      </c>
      <c r="AT300" s="15" t="s">
        <v>115</v>
      </c>
      <c r="AU300" s="15" t="s">
        <v>77</v>
      </c>
      <c r="AY300" s="15" t="s">
        <v>112</v>
      </c>
      <c r="BE300" s="214">
        <f>IF(N300="základní",J300,0)</f>
        <v>0</v>
      </c>
      <c r="BF300" s="214">
        <f>IF(N300="snížená",J300,0)</f>
        <v>0</v>
      </c>
      <c r="BG300" s="214">
        <f>IF(N300="zákl. přenesená",J300,0)</f>
        <v>0</v>
      </c>
      <c r="BH300" s="214">
        <f>IF(N300="sníž. přenesená",J300,0)</f>
        <v>0</v>
      </c>
      <c r="BI300" s="214">
        <f>IF(N300="nulová",J300,0)</f>
        <v>0</v>
      </c>
      <c r="BJ300" s="15" t="s">
        <v>75</v>
      </c>
      <c r="BK300" s="214">
        <f>ROUND(I300*H300,2)</f>
        <v>0</v>
      </c>
      <c r="BL300" s="15" t="s">
        <v>120</v>
      </c>
      <c r="BM300" s="15" t="s">
        <v>545</v>
      </c>
    </row>
    <row r="301" s="11" customFormat="1">
      <c r="B301" s="215"/>
      <c r="C301" s="216"/>
      <c r="D301" s="217" t="s">
        <v>122</v>
      </c>
      <c r="E301" s="218" t="s">
        <v>1</v>
      </c>
      <c r="F301" s="219" t="s">
        <v>290</v>
      </c>
      <c r="G301" s="216"/>
      <c r="H301" s="218" t="s">
        <v>1</v>
      </c>
      <c r="I301" s="220"/>
      <c r="J301" s="216"/>
      <c r="K301" s="216"/>
      <c r="L301" s="221"/>
      <c r="M301" s="222"/>
      <c r="N301" s="223"/>
      <c r="O301" s="223"/>
      <c r="P301" s="223"/>
      <c r="Q301" s="223"/>
      <c r="R301" s="223"/>
      <c r="S301" s="223"/>
      <c r="T301" s="224"/>
      <c r="AT301" s="225" t="s">
        <v>122</v>
      </c>
      <c r="AU301" s="225" t="s">
        <v>77</v>
      </c>
      <c r="AV301" s="11" t="s">
        <v>75</v>
      </c>
      <c r="AW301" s="11" t="s">
        <v>30</v>
      </c>
      <c r="AX301" s="11" t="s">
        <v>67</v>
      </c>
      <c r="AY301" s="225" t="s">
        <v>112</v>
      </c>
    </row>
    <row r="302" s="11" customFormat="1">
      <c r="B302" s="215"/>
      <c r="C302" s="216"/>
      <c r="D302" s="217" t="s">
        <v>122</v>
      </c>
      <c r="E302" s="218" t="s">
        <v>1</v>
      </c>
      <c r="F302" s="219" t="s">
        <v>546</v>
      </c>
      <c r="G302" s="216"/>
      <c r="H302" s="218" t="s">
        <v>1</v>
      </c>
      <c r="I302" s="220"/>
      <c r="J302" s="216"/>
      <c r="K302" s="216"/>
      <c r="L302" s="221"/>
      <c r="M302" s="222"/>
      <c r="N302" s="223"/>
      <c r="O302" s="223"/>
      <c r="P302" s="223"/>
      <c r="Q302" s="223"/>
      <c r="R302" s="223"/>
      <c r="S302" s="223"/>
      <c r="T302" s="224"/>
      <c r="AT302" s="225" t="s">
        <v>122</v>
      </c>
      <c r="AU302" s="225" t="s">
        <v>77</v>
      </c>
      <c r="AV302" s="11" t="s">
        <v>75</v>
      </c>
      <c r="AW302" s="11" t="s">
        <v>30</v>
      </c>
      <c r="AX302" s="11" t="s">
        <v>67</v>
      </c>
      <c r="AY302" s="225" t="s">
        <v>112</v>
      </c>
    </row>
    <row r="303" s="12" customFormat="1">
      <c r="B303" s="226"/>
      <c r="C303" s="227"/>
      <c r="D303" s="217" t="s">
        <v>122</v>
      </c>
      <c r="E303" s="228" t="s">
        <v>1</v>
      </c>
      <c r="F303" s="229" t="s">
        <v>547</v>
      </c>
      <c r="G303" s="227"/>
      <c r="H303" s="230">
        <v>206.19999999999999</v>
      </c>
      <c r="I303" s="231"/>
      <c r="J303" s="227"/>
      <c r="K303" s="227"/>
      <c r="L303" s="232"/>
      <c r="M303" s="233"/>
      <c r="N303" s="234"/>
      <c r="O303" s="234"/>
      <c r="P303" s="234"/>
      <c r="Q303" s="234"/>
      <c r="R303" s="234"/>
      <c r="S303" s="234"/>
      <c r="T303" s="235"/>
      <c r="AT303" s="236" t="s">
        <v>122</v>
      </c>
      <c r="AU303" s="236" t="s">
        <v>77</v>
      </c>
      <c r="AV303" s="12" t="s">
        <v>77</v>
      </c>
      <c r="AW303" s="12" t="s">
        <v>30</v>
      </c>
      <c r="AX303" s="12" t="s">
        <v>67</v>
      </c>
      <c r="AY303" s="236" t="s">
        <v>112</v>
      </c>
    </row>
    <row r="304" s="12" customFormat="1">
      <c r="B304" s="226"/>
      <c r="C304" s="227"/>
      <c r="D304" s="217" t="s">
        <v>122</v>
      </c>
      <c r="E304" s="228" t="s">
        <v>1</v>
      </c>
      <c r="F304" s="229" t="s">
        <v>548</v>
      </c>
      <c r="G304" s="227"/>
      <c r="H304" s="230">
        <v>29.399999999999999</v>
      </c>
      <c r="I304" s="231"/>
      <c r="J304" s="227"/>
      <c r="K304" s="227"/>
      <c r="L304" s="232"/>
      <c r="M304" s="233"/>
      <c r="N304" s="234"/>
      <c r="O304" s="234"/>
      <c r="P304" s="234"/>
      <c r="Q304" s="234"/>
      <c r="R304" s="234"/>
      <c r="S304" s="234"/>
      <c r="T304" s="235"/>
      <c r="AT304" s="236" t="s">
        <v>122</v>
      </c>
      <c r="AU304" s="236" t="s">
        <v>77</v>
      </c>
      <c r="AV304" s="12" t="s">
        <v>77</v>
      </c>
      <c r="AW304" s="12" t="s">
        <v>30</v>
      </c>
      <c r="AX304" s="12" t="s">
        <v>67</v>
      </c>
      <c r="AY304" s="236" t="s">
        <v>112</v>
      </c>
    </row>
    <row r="305" s="12" customFormat="1">
      <c r="B305" s="226"/>
      <c r="C305" s="227"/>
      <c r="D305" s="217" t="s">
        <v>122</v>
      </c>
      <c r="E305" s="228" t="s">
        <v>1</v>
      </c>
      <c r="F305" s="229" t="s">
        <v>549</v>
      </c>
      <c r="G305" s="227"/>
      <c r="H305" s="230">
        <v>61.5</v>
      </c>
      <c r="I305" s="231"/>
      <c r="J305" s="227"/>
      <c r="K305" s="227"/>
      <c r="L305" s="232"/>
      <c r="M305" s="233"/>
      <c r="N305" s="234"/>
      <c r="O305" s="234"/>
      <c r="P305" s="234"/>
      <c r="Q305" s="234"/>
      <c r="R305" s="234"/>
      <c r="S305" s="234"/>
      <c r="T305" s="235"/>
      <c r="AT305" s="236" t="s">
        <v>122</v>
      </c>
      <c r="AU305" s="236" t="s">
        <v>77</v>
      </c>
      <c r="AV305" s="12" t="s">
        <v>77</v>
      </c>
      <c r="AW305" s="12" t="s">
        <v>30</v>
      </c>
      <c r="AX305" s="12" t="s">
        <v>67</v>
      </c>
      <c r="AY305" s="236" t="s">
        <v>112</v>
      </c>
    </row>
    <row r="306" s="13" customFormat="1">
      <c r="B306" s="251"/>
      <c r="C306" s="252"/>
      <c r="D306" s="217" t="s">
        <v>122</v>
      </c>
      <c r="E306" s="253" t="s">
        <v>1</v>
      </c>
      <c r="F306" s="254" t="s">
        <v>334</v>
      </c>
      <c r="G306" s="252"/>
      <c r="H306" s="255">
        <v>297.10000000000002</v>
      </c>
      <c r="I306" s="256"/>
      <c r="J306" s="252"/>
      <c r="K306" s="252"/>
      <c r="L306" s="257"/>
      <c r="M306" s="258"/>
      <c r="N306" s="259"/>
      <c r="O306" s="259"/>
      <c r="P306" s="259"/>
      <c r="Q306" s="259"/>
      <c r="R306" s="259"/>
      <c r="S306" s="259"/>
      <c r="T306" s="260"/>
      <c r="AT306" s="261" t="s">
        <v>122</v>
      </c>
      <c r="AU306" s="261" t="s">
        <v>77</v>
      </c>
      <c r="AV306" s="13" t="s">
        <v>120</v>
      </c>
      <c r="AW306" s="13" t="s">
        <v>30</v>
      </c>
      <c r="AX306" s="13" t="s">
        <v>75</v>
      </c>
      <c r="AY306" s="261" t="s">
        <v>112</v>
      </c>
    </row>
    <row r="307" s="1" customFormat="1" ht="16.5" customHeight="1">
      <c r="B307" s="36"/>
      <c r="C307" s="203" t="s">
        <v>550</v>
      </c>
      <c r="D307" s="203" t="s">
        <v>115</v>
      </c>
      <c r="E307" s="204" t="s">
        <v>551</v>
      </c>
      <c r="F307" s="205" t="s">
        <v>552</v>
      </c>
      <c r="G307" s="206" t="s">
        <v>202</v>
      </c>
      <c r="H307" s="207">
        <v>0.5</v>
      </c>
      <c r="I307" s="208"/>
      <c r="J307" s="209">
        <f>ROUND(I307*H307,2)</f>
        <v>0</v>
      </c>
      <c r="K307" s="205" t="s">
        <v>119</v>
      </c>
      <c r="L307" s="41"/>
      <c r="M307" s="210" t="s">
        <v>1</v>
      </c>
      <c r="N307" s="211" t="s">
        <v>38</v>
      </c>
      <c r="O307" s="77"/>
      <c r="P307" s="212">
        <f>O307*H307</f>
        <v>0</v>
      </c>
      <c r="Q307" s="212">
        <v>0.038850000000000003</v>
      </c>
      <c r="R307" s="212">
        <f>Q307*H307</f>
        <v>0.019425000000000001</v>
      </c>
      <c r="S307" s="212">
        <v>0</v>
      </c>
      <c r="T307" s="213">
        <f>S307*H307</f>
        <v>0</v>
      </c>
      <c r="AR307" s="15" t="s">
        <v>120</v>
      </c>
      <c r="AT307" s="15" t="s">
        <v>115</v>
      </c>
      <c r="AU307" s="15" t="s">
        <v>77</v>
      </c>
      <c r="AY307" s="15" t="s">
        <v>112</v>
      </c>
      <c r="BE307" s="214">
        <f>IF(N307="základní",J307,0)</f>
        <v>0</v>
      </c>
      <c r="BF307" s="214">
        <f>IF(N307="snížená",J307,0)</f>
        <v>0</v>
      </c>
      <c r="BG307" s="214">
        <f>IF(N307="zákl. přenesená",J307,0)</f>
        <v>0</v>
      </c>
      <c r="BH307" s="214">
        <f>IF(N307="sníž. přenesená",J307,0)</f>
        <v>0</v>
      </c>
      <c r="BI307" s="214">
        <f>IF(N307="nulová",J307,0)</f>
        <v>0</v>
      </c>
      <c r="BJ307" s="15" t="s">
        <v>75</v>
      </c>
      <c r="BK307" s="214">
        <f>ROUND(I307*H307,2)</f>
        <v>0</v>
      </c>
      <c r="BL307" s="15" t="s">
        <v>120</v>
      </c>
      <c r="BM307" s="15" t="s">
        <v>553</v>
      </c>
    </row>
    <row r="308" s="11" customFormat="1">
      <c r="B308" s="215"/>
      <c r="C308" s="216"/>
      <c r="D308" s="217" t="s">
        <v>122</v>
      </c>
      <c r="E308" s="218" t="s">
        <v>1</v>
      </c>
      <c r="F308" s="219" t="s">
        <v>554</v>
      </c>
      <c r="G308" s="216"/>
      <c r="H308" s="218" t="s">
        <v>1</v>
      </c>
      <c r="I308" s="220"/>
      <c r="J308" s="216"/>
      <c r="K308" s="216"/>
      <c r="L308" s="221"/>
      <c r="M308" s="222"/>
      <c r="N308" s="223"/>
      <c r="O308" s="223"/>
      <c r="P308" s="223"/>
      <c r="Q308" s="223"/>
      <c r="R308" s="223"/>
      <c r="S308" s="223"/>
      <c r="T308" s="224"/>
      <c r="AT308" s="225" t="s">
        <v>122</v>
      </c>
      <c r="AU308" s="225" t="s">
        <v>77</v>
      </c>
      <c r="AV308" s="11" t="s">
        <v>75</v>
      </c>
      <c r="AW308" s="11" t="s">
        <v>30</v>
      </c>
      <c r="AX308" s="11" t="s">
        <v>67</v>
      </c>
      <c r="AY308" s="225" t="s">
        <v>112</v>
      </c>
    </row>
    <row r="309" s="11" customFormat="1">
      <c r="B309" s="215"/>
      <c r="C309" s="216"/>
      <c r="D309" s="217" t="s">
        <v>122</v>
      </c>
      <c r="E309" s="218" t="s">
        <v>1</v>
      </c>
      <c r="F309" s="219" t="s">
        <v>555</v>
      </c>
      <c r="G309" s="216"/>
      <c r="H309" s="218" t="s">
        <v>1</v>
      </c>
      <c r="I309" s="220"/>
      <c r="J309" s="216"/>
      <c r="K309" s="216"/>
      <c r="L309" s="221"/>
      <c r="M309" s="222"/>
      <c r="N309" s="223"/>
      <c r="O309" s="223"/>
      <c r="P309" s="223"/>
      <c r="Q309" s="223"/>
      <c r="R309" s="223"/>
      <c r="S309" s="223"/>
      <c r="T309" s="224"/>
      <c r="AT309" s="225" t="s">
        <v>122</v>
      </c>
      <c r="AU309" s="225" t="s">
        <v>77</v>
      </c>
      <c r="AV309" s="11" t="s">
        <v>75</v>
      </c>
      <c r="AW309" s="11" t="s">
        <v>30</v>
      </c>
      <c r="AX309" s="11" t="s">
        <v>67</v>
      </c>
      <c r="AY309" s="225" t="s">
        <v>112</v>
      </c>
    </row>
    <row r="310" s="12" customFormat="1">
      <c r="B310" s="226"/>
      <c r="C310" s="227"/>
      <c r="D310" s="217" t="s">
        <v>122</v>
      </c>
      <c r="E310" s="228" t="s">
        <v>1</v>
      </c>
      <c r="F310" s="229" t="s">
        <v>556</v>
      </c>
      <c r="G310" s="227"/>
      <c r="H310" s="230">
        <v>0.5</v>
      </c>
      <c r="I310" s="231"/>
      <c r="J310" s="227"/>
      <c r="K310" s="227"/>
      <c r="L310" s="232"/>
      <c r="M310" s="233"/>
      <c r="N310" s="234"/>
      <c r="O310" s="234"/>
      <c r="P310" s="234"/>
      <c r="Q310" s="234"/>
      <c r="R310" s="234"/>
      <c r="S310" s="234"/>
      <c r="T310" s="235"/>
      <c r="AT310" s="236" t="s">
        <v>122</v>
      </c>
      <c r="AU310" s="236" t="s">
        <v>77</v>
      </c>
      <c r="AV310" s="12" t="s">
        <v>77</v>
      </c>
      <c r="AW310" s="12" t="s">
        <v>30</v>
      </c>
      <c r="AX310" s="12" t="s">
        <v>75</v>
      </c>
      <c r="AY310" s="236" t="s">
        <v>112</v>
      </c>
    </row>
    <row r="311" s="1" customFormat="1" ht="16.5" customHeight="1">
      <c r="B311" s="36"/>
      <c r="C311" s="203" t="s">
        <v>557</v>
      </c>
      <c r="D311" s="203" t="s">
        <v>115</v>
      </c>
      <c r="E311" s="204" t="s">
        <v>558</v>
      </c>
      <c r="F311" s="205" t="s">
        <v>559</v>
      </c>
      <c r="G311" s="206" t="s">
        <v>202</v>
      </c>
      <c r="H311" s="207">
        <v>51.969999999999999</v>
      </c>
      <c r="I311" s="208"/>
      <c r="J311" s="209">
        <f>ROUND(I311*H311,2)</f>
        <v>0</v>
      </c>
      <c r="K311" s="205" t="s">
        <v>119</v>
      </c>
      <c r="L311" s="41"/>
      <c r="M311" s="210" t="s">
        <v>1</v>
      </c>
      <c r="N311" s="211" t="s">
        <v>38</v>
      </c>
      <c r="O311" s="77"/>
      <c r="P311" s="212">
        <f>O311*H311</f>
        <v>0</v>
      </c>
      <c r="Q311" s="212">
        <v>0.099750000000000005</v>
      </c>
      <c r="R311" s="212">
        <f>Q311*H311</f>
        <v>5.1840074999999999</v>
      </c>
      <c r="S311" s="212">
        <v>0</v>
      </c>
      <c r="T311" s="213">
        <f>S311*H311</f>
        <v>0</v>
      </c>
      <c r="AR311" s="15" t="s">
        <v>120</v>
      </c>
      <c r="AT311" s="15" t="s">
        <v>115</v>
      </c>
      <c r="AU311" s="15" t="s">
        <v>77</v>
      </c>
      <c r="AY311" s="15" t="s">
        <v>112</v>
      </c>
      <c r="BE311" s="214">
        <f>IF(N311="základní",J311,0)</f>
        <v>0</v>
      </c>
      <c r="BF311" s="214">
        <f>IF(N311="snížená",J311,0)</f>
        <v>0</v>
      </c>
      <c r="BG311" s="214">
        <f>IF(N311="zákl. přenesená",J311,0)</f>
        <v>0</v>
      </c>
      <c r="BH311" s="214">
        <f>IF(N311="sníž. přenesená",J311,0)</f>
        <v>0</v>
      </c>
      <c r="BI311" s="214">
        <f>IF(N311="nulová",J311,0)</f>
        <v>0</v>
      </c>
      <c r="BJ311" s="15" t="s">
        <v>75</v>
      </c>
      <c r="BK311" s="214">
        <f>ROUND(I311*H311,2)</f>
        <v>0</v>
      </c>
      <c r="BL311" s="15" t="s">
        <v>120</v>
      </c>
      <c r="BM311" s="15" t="s">
        <v>560</v>
      </c>
    </row>
    <row r="312" s="11" customFormat="1">
      <c r="B312" s="215"/>
      <c r="C312" s="216"/>
      <c r="D312" s="217" t="s">
        <v>122</v>
      </c>
      <c r="E312" s="218" t="s">
        <v>1</v>
      </c>
      <c r="F312" s="219" t="s">
        <v>290</v>
      </c>
      <c r="G312" s="216"/>
      <c r="H312" s="218" t="s">
        <v>1</v>
      </c>
      <c r="I312" s="220"/>
      <c r="J312" s="216"/>
      <c r="K312" s="216"/>
      <c r="L312" s="221"/>
      <c r="M312" s="222"/>
      <c r="N312" s="223"/>
      <c r="O312" s="223"/>
      <c r="P312" s="223"/>
      <c r="Q312" s="223"/>
      <c r="R312" s="223"/>
      <c r="S312" s="223"/>
      <c r="T312" s="224"/>
      <c r="AT312" s="225" t="s">
        <v>122</v>
      </c>
      <c r="AU312" s="225" t="s">
        <v>77</v>
      </c>
      <c r="AV312" s="11" t="s">
        <v>75</v>
      </c>
      <c r="AW312" s="11" t="s">
        <v>30</v>
      </c>
      <c r="AX312" s="11" t="s">
        <v>67</v>
      </c>
      <c r="AY312" s="225" t="s">
        <v>112</v>
      </c>
    </row>
    <row r="313" s="11" customFormat="1">
      <c r="B313" s="215"/>
      <c r="C313" s="216"/>
      <c r="D313" s="217" t="s">
        <v>122</v>
      </c>
      <c r="E313" s="218" t="s">
        <v>1</v>
      </c>
      <c r="F313" s="219" t="s">
        <v>561</v>
      </c>
      <c r="G313" s="216"/>
      <c r="H313" s="218" t="s">
        <v>1</v>
      </c>
      <c r="I313" s="220"/>
      <c r="J313" s="216"/>
      <c r="K313" s="216"/>
      <c r="L313" s="221"/>
      <c r="M313" s="222"/>
      <c r="N313" s="223"/>
      <c r="O313" s="223"/>
      <c r="P313" s="223"/>
      <c r="Q313" s="223"/>
      <c r="R313" s="223"/>
      <c r="S313" s="223"/>
      <c r="T313" s="224"/>
      <c r="AT313" s="225" t="s">
        <v>122</v>
      </c>
      <c r="AU313" s="225" t="s">
        <v>77</v>
      </c>
      <c r="AV313" s="11" t="s">
        <v>75</v>
      </c>
      <c r="AW313" s="11" t="s">
        <v>30</v>
      </c>
      <c r="AX313" s="11" t="s">
        <v>67</v>
      </c>
      <c r="AY313" s="225" t="s">
        <v>112</v>
      </c>
    </row>
    <row r="314" s="12" customFormat="1">
      <c r="B314" s="226"/>
      <c r="C314" s="227"/>
      <c r="D314" s="217" t="s">
        <v>122</v>
      </c>
      <c r="E314" s="228" t="s">
        <v>1</v>
      </c>
      <c r="F314" s="229" t="s">
        <v>562</v>
      </c>
      <c r="G314" s="227"/>
      <c r="H314" s="230">
        <v>38.75</v>
      </c>
      <c r="I314" s="231"/>
      <c r="J314" s="227"/>
      <c r="K314" s="227"/>
      <c r="L314" s="232"/>
      <c r="M314" s="233"/>
      <c r="N314" s="234"/>
      <c r="O314" s="234"/>
      <c r="P314" s="234"/>
      <c r="Q314" s="234"/>
      <c r="R314" s="234"/>
      <c r="S314" s="234"/>
      <c r="T314" s="235"/>
      <c r="AT314" s="236" t="s">
        <v>122</v>
      </c>
      <c r="AU314" s="236" t="s">
        <v>77</v>
      </c>
      <c r="AV314" s="12" t="s">
        <v>77</v>
      </c>
      <c r="AW314" s="12" t="s">
        <v>30</v>
      </c>
      <c r="AX314" s="12" t="s">
        <v>67</v>
      </c>
      <c r="AY314" s="236" t="s">
        <v>112</v>
      </c>
    </row>
    <row r="315" s="12" customFormat="1">
      <c r="B315" s="226"/>
      <c r="C315" s="227"/>
      <c r="D315" s="217" t="s">
        <v>122</v>
      </c>
      <c r="E315" s="228" t="s">
        <v>1</v>
      </c>
      <c r="F315" s="229" t="s">
        <v>563</v>
      </c>
      <c r="G315" s="227"/>
      <c r="H315" s="230">
        <v>9.0999999999999996</v>
      </c>
      <c r="I315" s="231"/>
      <c r="J315" s="227"/>
      <c r="K315" s="227"/>
      <c r="L315" s="232"/>
      <c r="M315" s="233"/>
      <c r="N315" s="234"/>
      <c r="O315" s="234"/>
      <c r="P315" s="234"/>
      <c r="Q315" s="234"/>
      <c r="R315" s="234"/>
      <c r="S315" s="234"/>
      <c r="T315" s="235"/>
      <c r="AT315" s="236" t="s">
        <v>122</v>
      </c>
      <c r="AU315" s="236" t="s">
        <v>77</v>
      </c>
      <c r="AV315" s="12" t="s">
        <v>77</v>
      </c>
      <c r="AW315" s="12" t="s">
        <v>30</v>
      </c>
      <c r="AX315" s="12" t="s">
        <v>67</v>
      </c>
      <c r="AY315" s="236" t="s">
        <v>112</v>
      </c>
    </row>
    <row r="316" s="12" customFormat="1">
      <c r="B316" s="226"/>
      <c r="C316" s="227"/>
      <c r="D316" s="217" t="s">
        <v>122</v>
      </c>
      <c r="E316" s="228" t="s">
        <v>1</v>
      </c>
      <c r="F316" s="229" t="s">
        <v>564</v>
      </c>
      <c r="G316" s="227"/>
      <c r="H316" s="230">
        <v>4.1200000000000001</v>
      </c>
      <c r="I316" s="231"/>
      <c r="J316" s="227"/>
      <c r="K316" s="227"/>
      <c r="L316" s="232"/>
      <c r="M316" s="233"/>
      <c r="N316" s="234"/>
      <c r="O316" s="234"/>
      <c r="P316" s="234"/>
      <c r="Q316" s="234"/>
      <c r="R316" s="234"/>
      <c r="S316" s="234"/>
      <c r="T316" s="235"/>
      <c r="AT316" s="236" t="s">
        <v>122</v>
      </c>
      <c r="AU316" s="236" t="s">
        <v>77</v>
      </c>
      <c r="AV316" s="12" t="s">
        <v>77</v>
      </c>
      <c r="AW316" s="12" t="s">
        <v>30</v>
      </c>
      <c r="AX316" s="12" t="s">
        <v>67</v>
      </c>
      <c r="AY316" s="236" t="s">
        <v>112</v>
      </c>
    </row>
    <row r="317" s="13" customFormat="1">
      <c r="B317" s="251"/>
      <c r="C317" s="252"/>
      <c r="D317" s="217" t="s">
        <v>122</v>
      </c>
      <c r="E317" s="253" t="s">
        <v>1</v>
      </c>
      <c r="F317" s="254" t="s">
        <v>334</v>
      </c>
      <c r="G317" s="252"/>
      <c r="H317" s="255">
        <v>51.969999999999999</v>
      </c>
      <c r="I317" s="256"/>
      <c r="J317" s="252"/>
      <c r="K317" s="252"/>
      <c r="L317" s="257"/>
      <c r="M317" s="258"/>
      <c r="N317" s="259"/>
      <c r="O317" s="259"/>
      <c r="P317" s="259"/>
      <c r="Q317" s="259"/>
      <c r="R317" s="259"/>
      <c r="S317" s="259"/>
      <c r="T317" s="260"/>
      <c r="AT317" s="261" t="s">
        <v>122</v>
      </c>
      <c r="AU317" s="261" t="s">
        <v>77</v>
      </c>
      <c r="AV317" s="13" t="s">
        <v>120</v>
      </c>
      <c r="AW317" s="13" t="s">
        <v>30</v>
      </c>
      <c r="AX317" s="13" t="s">
        <v>75</v>
      </c>
      <c r="AY317" s="261" t="s">
        <v>112</v>
      </c>
    </row>
    <row r="318" s="1" customFormat="1" ht="16.5" customHeight="1">
      <c r="B318" s="36"/>
      <c r="C318" s="203" t="s">
        <v>565</v>
      </c>
      <c r="D318" s="203" t="s">
        <v>115</v>
      </c>
      <c r="E318" s="204" t="s">
        <v>566</v>
      </c>
      <c r="F318" s="205" t="s">
        <v>567</v>
      </c>
      <c r="G318" s="206" t="s">
        <v>202</v>
      </c>
      <c r="H318" s="207">
        <v>752.34000000000003</v>
      </c>
      <c r="I318" s="208"/>
      <c r="J318" s="209">
        <f>ROUND(I318*H318,2)</f>
        <v>0</v>
      </c>
      <c r="K318" s="205" t="s">
        <v>119</v>
      </c>
      <c r="L318" s="41"/>
      <c r="M318" s="210" t="s">
        <v>1</v>
      </c>
      <c r="N318" s="211" t="s">
        <v>38</v>
      </c>
      <c r="O318" s="77"/>
      <c r="P318" s="212">
        <f>O318*H318</f>
        <v>0</v>
      </c>
      <c r="Q318" s="212">
        <v>0.00315</v>
      </c>
      <c r="R318" s="212">
        <f>Q318*H318</f>
        <v>2.3698710000000003</v>
      </c>
      <c r="S318" s="212">
        <v>0</v>
      </c>
      <c r="T318" s="213">
        <f>S318*H318</f>
        <v>0</v>
      </c>
      <c r="AR318" s="15" t="s">
        <v>120</v>
      </c>
      <c r="AT318" s="15" t="s">
        <v>115</v>
      </c>
      <c r="AU318" s="15" t="s">
        <v>77</v>
      </c>
      <c r="AY318" s="15" t="s">
        <v>112</v>
      </c>
      <c r="BE318" s="214">
        <f>IF(N318="základní",J318,0)</f>
        <v>0</v>
      </c>
      <c r="BF318" s="214">
        <f>IF(N318="snížená",J318,0)</f>
        <v>0</v>
      </c>
      <c r="BG318" s="214">
        <f>IF(N318="zákl. přenesená",J318,0)</f>
        <v>0</v>
      </c>
      <c r="BH318" s="214">
        <f>IF(N318="sníž. přenesená",J318,0)</f>
        <v>0</v>
      </c>
      <c r="BI318" s="214">
        <f>IF(N318="nulová",J318,0)</f>
        <v>0</v>
      </c>
      <c r="BJ318" s="15" t="s">
        <v>75</v>
      </c>
      <c r="BK318" s="214">
        <f>ROUND(I318*H318,2)</f>
        <v>0</v>
      </c>
      <c r="BL318" s="15" t="s">
        <v>120</v>
      </c>
      <c r="BM318" s="15" t="s">
        <v>568</v>
      </c>
    </row>
    <row r="319" s="11" customFormat="1">
      <c r="B319" s="215"/>
      <c r="C319" s="216"/>
      <c r="D319" s="217" t="s">
        <v>122</v>
      </c>
      <c r="E319" s="218" t="s">
        <v>1</v>
      </c>
      <c r="F319" s="219" t="s">
        <v>226</v>
      </c>
      <c r="G319" s="216"/>
      <c r="H319" s="218" t="s">
        <v>1</v>
      </c>
      <c r="I319" s="220"/>
      <c r="J319" s="216"/>
      <c r="K319" s="216"/>
      <c r="L319" s="221"/>
      <c r="M319" s="222"/>
      <c r="N319" s="223"/>
      <c r="O319" s="223"/>
      <c r="P319" s="223"/>
      <c r="Q319" s="223"/>
      <c r="R319" s="223"/>
      <c r="S319" s="223"/>
      <c r="T319" s="224"/>
      <c r="AT319" s="225" t="s">
        <v>122</v>
      </c>
      <c r="AU319" s="225" t="s">
        <v>77</v>
      </c>
      <c r="AV319" s="11" t="s">
        <v>75</v>
      </c>
      <c r="AW319" s="11" t="s">
        <v>30</v>
      </c>
      <c r="AX319" s="11" t="s">
        <v>67</v>
      </c>
      <c r="AY319" s="225" t="s">
        <v>112</v>
      </c>
    </row>
    <row r="320" s="12" customFormat="1">
      <c r="B320" s="226"/>
      <c r="C320" s="227"/>
      <c r="D320" s="217" t="s">
        <v>122</v>
      </c>
      <c r="E320" s="228" t="s">
        <v>1</v>
      </c>
      <c r="F320" s="229" t="s">
        <v>569</v>
      </c>
      <c r="G320" s="227"/>
      <c r="H320" s="230">
        <v>752.34000000000003</v>
      </c>
      <c r="I320" s="231"/>
      <c r="J320" s="227"/>
      <c r="K320" s="227"/>
      <c r="L320" s="232"/>
      <c r="M320" s="233"/>
      <c r="N320" s="234"/>
      <c r="O320" s="234"/>
      <c r="P320" s="234"/>
      <c r="Q320" s="234"/>
      <c r="R320" s="234"/>
      <c r="S320" s="234"/>
      <c r="T320" s="235"/>
      <c r="AT320" s="236" t="s">
        <v>122</v>
      </c>
      <c r="AU320" s="236" t="s">
        <v>77</v>
      </c>
      <c r="AV320" s="12" t="s">
        <v>77</v>
      </c>
      <c r="AW320" s="12" t="s">
        <v>30</v>
      </c>
      <c r="AX320" s="12" t="s">
        <v>75</v>
      </c>
      <c r="AY320" s="236" t="s">
        <v>112</v>
      </c>
    </row>
    <row r="321" s="1" customFormat="1" ht="16.5" customHeight="1">
      <c r="B321" s="36"/>
      <c r="C321" s="203" t="s">
        <v>570</v>
      </c>
      <c r="D321" s="203" t="s">
        <v>115</v>
      </c>
      <c r="E321" s="204" t="s">
        <v>571</v>
      </c>
      <c r="F321" s="205" t="s">
        <v>572</v>
      </c>
      <c r="G321" s="206" t="s">
        <v>322</v>
      </c>
      <c r="H321" s="207">
        <v>0.47999999999999998</v>
      </c>
      <c r="I321" s="208"/>
      <c r="J321" s="209">
        <f>ROUND(I321*H321,2)</f>
        <v>0</v>
      </c>
      <c r="K321" s="205" t="s">
        <v>119</v>
      </c>
      <c r="L321" s="41"/>
      <c r="M321" s="210" t="s">
        <v>1</v>
      </c>
      <c r="N321" s="211" t="s">
        <v>38</v>
      </c>
      <c r="O321" s="77"/>
      <c r="P321" s="212">
        <f>O321*H321</f>
        <v>0</v>
      </c>
      <c r="Q321" s="212">
        <v>0.00018000000000000001</v>
      </c>
      <c r="R321" s="212">
        <f>Q321*H321</f>
        <v>8.6399999999999999E-05</v>
      </c>
      <c r="S321" s="212">
        <v>0</v>
      </c>
      <c r="T321" s="213">
        <f>S321*H321</f>
        <v>0</v>
      </c>
      <c r="AR321" s="15" t="s">
        <v>120</v>
      </c>
      <c r="AT321" s="15" t="s">
        <v>115</v>
      </c>
      <c r="AU321" s="15" t="s">
        <v>77</v>
      </c>
      <c r="AY321" s="15" t="s">
        <v>112</v>
      </c>
      <c r="BE321" s="214">
        <f>IF(N321="základní",J321,0)</f>
        <v>0</v>
      </c>
      <c r="BF321" s="214">
        <f>IF(N321="snížená",J321,0)</f>
        <v>0</v>
      </c>
      <c r="BG321" s="214">
        <f>IF(N321="zákl. přenesená",J321,0)</f>
        <v>0</v>
      </c>
      <c r="BH321" s="214">
        <f>IF(N321="sníž. přenesená",J321,0)</f>
        <v>0</v>
      </c>
      <c r="BI321" s="214">
        <f>IF(N321="nulová",J321,0)</f>
        <v>0</v>
      </c>
      <c r="BJ321" s="15" t="s">
        <v>75</v>
      </c>
      <c r="BK321" s="214">
        <f>ROUND(I321*H321,2)</f>
        <v>0</v>
      </c>
      <c r="BL321" s="15" t="s">
        <v>120</v>
      </c>
      <c r="BM321" s="15" t="s">
        <v>573</v>
      </c>
    </row>
    <row r="322" s="11" customFormat="1">
      <c r="B322" s="215"/>
      <c r="C322" s="216"/>
      <c r="D322" s="217" t="s">
        <v>122</v>
      </c>
      <c r="E322" s="218" t="s">
        <v>1</v>
      </c>
      <c r="F322" s="219" t="s">
        <v>574</v>
      </c>
      <c r="G322" s="216"/>
      <c r="H322" s="218" t="s">
        <v>1</v>
      </c>
      <c r="I322" s="220"/>
      <c r="J322" s="216"/>
      <c r="K322" s="216"/>
      <c r="L322" s="221"/>
      <c r="M322" s="222"/>
      <c r="N322" s="223"/>
      <c r="O322" s="223"/>
      <c r="P322" s="223"/>
      <c r="Q322" s="223"/>
      <c r="R322" s="223"/>
      <c r="S322" s="223"/>
      <c r="T322" s="224"/>
      <c r="AT322" s="225" t="s">
        <v>122</v>
      </c>
      <c r="AU322" s="225" t="s">
        <v>77</v>
      </c>
      <c r="AV322" s="11" t="s">
        <v>75</v>
      </c>
      <c r="AW322" s="11" t="s">
        <v>30</v>
      </c>
      <c r="AX322" s="11" t="s">
        <v>67</v>
      </c>
      <c r="AY322" s="225" t="s">
        <v>112</v>
      </c>
    </row>
    <row r="323" s="12" customFormat="1">
      <c r="B323" s="226"/>
      <c r="C323" s="227"/>
      <c r="D323" s="217" t="s">
        <v>122</v>
      </c>
      <c r="E323" s="228" t="s">
        <v>1</v>
      </c>
      <c r="F323" s="229" t="s">
        <v>575</v>
      </c>
      <c r="G323" s="227"/>
      <c r="H323" s="230">
        <v>0.47999999999999998</v>
      </c>
      <c r="I323" s="231"/>
      <c r="J323" s="227"/>
      <c r="K323" s="227"/>
      <c r="L323" s="232"/>
      <c r="M323" s="233"/>
      <c r="N323" s="234"/>
      <c r="O323" s="234"/>
      <c r="P323" s="234"/>
      <c r="Q323" s="234"/>
      <c r="R323" s="234"/>
      <c r="S323" s="234"/>
      <c r="T323" s="235"/>
      <c r="AT323" s="236" t="s">
        <v>122</v>
      </c>
      <c r="AU323" s="236" t="s">
        <v>77</v>
      </c>
      <c r="AV323" s="12" t="s">
        <v>77</v>
      </c>
      <c r="AW323" s="12" t="s">
        <v>30</v>
      </c>
      <c r="AX323" s="12" t="s">
        <v>75</v>
      </c>
      <c r="AY323" s="236" t="s">
        <v>112</v>
      </c>
    </row>
    <row r="324" s="1" customFormat="1" ht="16.5" customHeight="1">
      <c r="B324" s="36"/>
      <c r="C324" s="203" t="s">
        <v>576</v>
      </c>
      <c r="D324" s="203" t="s">
        <v>115</v>
      </c>
      <c r="E324" s="204" t="s">
        <v>577</v>
      </c>
      <c r="F324" s="205" t="s">
        <v>578</v>
      </c>
      <c r="G324" s="206" t="s">
        <v>322</v>
      </c>
      <c r="H324" s="207">
        <v>3.2000000000000002</v>
      </c>
      <c r="I324" s="208"/>
      <c r="J324" s="209">
        <f>ROUND(I324*H324,2)</f>
        <v>0</v>
      </c>
      <c r="K324" s="205" t="s">
        <v>119</v>
      </c>
      <c r="L324" s="41"/>
      <c r="M324" s="210" t="s">
        <v>1</v>
      </c>
      <c r="N324" s="211" t="s">
        <v>38</v>
      </c>
      <c r="O324" s="77"/>
      <c r="P324" s="212">
        <f>O324*H324</f>
        <v>0</v>
      </c>
      <c r="Q324" s="212">
        <v>0.00072999999999999996</v>
      </c>
      <c r="R324" s="212">
        <f>Q324*H324</f>
        <v>0.002336</v>
      </c>
      <c r="S324" s="212">
        <v>0.001</v>
      </c>
      <c r="T324" s="213">
        <f>S324*H324</f>
        <v>0.0032000000000000002</v>
      </c>
      <c r="AR324" s="15" t="s">
        <v>120</v>
      </c>
      <c r="AT324" s="15" t="s">
        <v>115</v>
      </c>
      <c r="AU324" s="15" t="s">
        <v>77</v>
      </c>
      <c r="AY324" s="15" t="s">
        <v>112</v>
      </c>
      <c r="BE324" s="214">
        <f>IF(N324="základní",J324,0)</f>
        <v>0</v>
      </c>
      <c r="BF324" s="214">
        <f>IF(N324="snížená",J324,0)</f>
        <v>0</v>
      </c>
      <c r="BG324" s="214">
        <f>IF(N324="zákl. přenesená",J324,0)</f>
        <v>0</v>
      </c>
      <c r="BH324" s="214">
        <f>IF(N324="sníž. přenesená",J324,0)</f>
        <v>0</v>
      </c>
      <c r="BI324" s="214">
        <f>IF(N324="nulová",J324,0)</f>
        <v>0</v>
      </c>
      <c r="BJ324" s="15" t="s">
        <v>75</v>
      </c>
      <c r="BK324" s="214">
        <f>ROUND(I324*H324,2)</f>
        <v>0</v>
      </c>
      <c r="BL324" s="15" t="s">
        <v>120</v>
      </c>
      <c r="BM324" s="15" t="s">
        <v>579</v>
      </c>
    </row>
    <row r="325" s="11" customFormat="1">
      <c r="B325" s="215"/>
      <c r="C325" s="216"/>
      <c r="D325" s="217" t="s">
        <v>122</v>
      </c>
      <c r="E325" s="218" t="s">
        <v>1</v>
      </c>
      <c r="F325" s="219" t="s">
        <v>580</v>
      </c>
      <c r="G325" s="216"/>
      <c r="H325" s="218" t="s">
        <v>1</v>
      </c>
      <c r="I325" s="220"/>
      <c r="J325" s="216"/>
      <c r="K325" s="216"/>
      <c r="L325" s="221"/>
      <c r="M325" s="222"/>
      <c r="N325" s="223"/>
      <c r="O325" s="223"/>
      <c r="P325" s="223"/>
      <c r="Q325" s="223"/>
      <c r="R325" s="223"/>
      <c r="S325" s="223"/>
      <c r="T325" s="224"/>
      <c r="AT325" s="225" t="s">
        <v>122</v>
      </c>
      <c r="AU325" s="225" t="s">
        <v>77</v>
      </c>
      <c r="AV325" s="11" t="s">
        <v>75</v>
      </c>
      <c r="AW325" s="11" t="s">
        <v>30</v>
      </c>
      <c r="AX325" s="11" t="s">
        <v>67</v>
      </c>
      <c r="AY325" s="225" t="s">
        <v>112</v>
      </c>
    </row>
    <row r="326" s="12" customFormat="1">
      <c r="B326" s="226"/>
      <c r="C326" s="227"/>
      <c r="D326" s="217" t="s">
        <v>122</v>
      </c>
      <c r="E326" s="228" t="s">
        <v>1</v>
      </c>
      <c r="F326" s="229" t="s">
        <v>581</v>
      </c>
      <c r="G326" s="227"/>
      <c r="H326" s="230">
        <v>3.2000000000000002</v>
      </c>
      <c r="I326" s="231"/>
      <c r="J326" s="227"/>
      <c r="K326" s="227"/>
      <c r="L326" s="232"/>
      <c r="M326" s="233"/>
      <c r="N326" s="234"/>
      <c r="O326" s="234"/>
      <c r="P326" s="234"/>
      <c r="Q326" s="234"/>
      <c r="R326" s="234"/>
      <c r="S326" s="234"/>
      <c r="T326" s="235"/>
      <c r="AT326" s="236" t="s">
        <v>122</v>
      </c>
      <c r="AU326" s="236" t="s">
        <v>77</v>
      </c>
      <c r="AV326" s="12" t="s">
        <v>77</v>
      </c>
      <c r="AW326" s="12" t="s">
        <v>30</v>
      </c>
      <c r="AX326" s="12" t="s">
        <v>75</v>
      </c>
      <c r="AY326" s="236" t="s">
        <v>112</v>
      </c>
    </row>
    <row r="327" s="1" customFormat="1" ht="22.5" customHeight="1">
      <c r="B327" s="36"/>
      <c r="C327" s="203" t="s">
        <v>582</v>
      </c>
      <c r="D327" s="203" t="s">
        <v>115</v>
      </c>
      <c r="E327" s="204" t="s">
        <v>583</v>
      </c>
      <c r="F327" s="205" t="s">
        <v>584</v>
      </c>
      <c r="G327" s="206" t="s">
        <v>352</v>
      </c>
      <c r="H327" s="207">
        <v>12</v>
      </c>
      <c r="I327" s="208"/>
      <c r="J327" s="209">
        <f>ROUND(I327*H327,2)</f>
        <v>0</v>
      </c>
      <c r="K327" s="205" t="s">
        <v>119</v>
      </c>
      <c r="L327" s="41"/>
      <c r="M327" s="210" t="s">
        <v>1</v>
      </c>
      <c r="N327" s="211" t="s">
        <v>38</v>
      </c>
      <c r="O327" s="77"/>
      <c r="P327" s="212">
        <f>O327*H327</f>
        <v>0</v>
      </c>
      <c r="Q327" s="212">
        <v>0.0033500000000000001</v>
      </c>
      <c r="R327" s="212">
        <f>Q327*H327</f>
        <v>0.0402</v>
      </c>
      <c r="S327" s="212">
        <v>0</v>
      </c>
      <c r="T327" s="213">
        <f>S327*H327</f>
        <v>0</v>
      </c>
      <c r="AR327" s="15" t="s">
        <v>120</v>
      </c>
      <c r="AT327" s="15" t="s">
        <v>115</v>
      </c>
      <c r="AU327" s="15" t="s">
        <v>77</v>
      </c>
      <c r="AY327" s="15" t="s">
        <v>112</v>
      </c>
      <c r="BE327" s="214">
        <f>IF(N327="základní",J327,0)</f>
        <v>0</v>
      </c>
      <c r="BF327" s="214">
        <f>IF(N327="snížená",J327,0)</f>
        <v>0</v>
      </c>
      <c r="BG327" s="214">
        <f>IF(N327="zákl. přenesená",J327,0)</f>
        <v>0</v>
      </c>
      <c r="BH327" s="214">
        <f>IF(N327="sníž. přenesená",J327,0)</f>
        <v>0</v>
      </c>
      <c r="BI327" s="214">
        <f>IF(N327="nulová",J327,0)</f>
        <v>0</v>
      </c>
      <c r="BJ327" s="15" t="s">
        <v>75</v>
      </c>
      <c r="BK327" s="214">
        <f>ROUND(I327*H327,2)</f>
        <v>0</v>
      </c>
      <c r="BL327" s="15" t="s">
        <v>120</v>
      </c>
      <c r="BM327" s="15" t="s">
        <v>585</v>
      </c>
    </row>
    <row r="328" s="11" customFormat="1">
      <c r="B328" s="215"/>
      <c r="C328" s="216"/>
      <c r="D328" s="217" t="s">
        <v>122</v>
      </c>
      <c r="E328" s="218" t="s">
        <v>1</v>
      </c>
      <c r="F328" s="219" t="s">
        <v>554</v>
      </c>
      <c r="G328" s="216"/>
      <c r="H328" s="218" t="s">
        <v>1</v>
      </c>
      <c r="I328" s="220"/>
      <c r="J328" s="216"/>
      <c r="K328" s="216"/>
      <c r="L328" s="221"/>
      <c r="M328" s="222"/>
      <c r="N328" s="223"/>
      <c r="O328" s="223"/>
      <c r="P328" s="223"/>
      <c r="Q328" s="223"/>
      <c r="R328" s="223"/>
      <c r="S328" s="223"/>
      <c r="T328" s="224"/>
      <c r="AT328" s="225" t="s">
        <v>122</v>
      </c>
      <c r="AU328" s="225" t="s">
        <v>77</v>
      </c>
      <c r="AV328" s="11" t="s">
        <v>75</v>
      </c>
      <c r="AW328" s="11" t="s">
        <v>30</v>
      </c>
      <c r="AX328" s="11" t="s">
        <v>67</v>
      </c>
      <c r="AY328" s="225" t="s">
        <v>112</v>
      </c>
    </row>
    <row r="329" s="11" customFormat="1">
      <c r="B329" s="215"/>
      <c r="C329" s="216"/>
      <c r="D329" s="217" t="s">
        <v>122</v>
      </c>
      <c r="E329" s="218" t="s">
        <v>1</v>
      </c>
      <c r="F329" s="219" t="s">
        <v>586</v>
      </c>
      <c r="G329" s="216"/>
      <c r="H329" s="218" t="s">
        <v>1</v>
      </c>
      <c r="I329" s="220"/>
      <c r="J329" s="216"/>
      <c r="K329" s="216"/>
      <c r="L329" s="221"/>
      <c r="M329" s="222"/>
      <c r="N329" s="223"/>
      <c r="O329" s="223"/>
      <c r="P329" s="223"/>
      <c r="Q329" s="223"/>
      <c r="R329" s="223"/>
      <c r="S329" s="223"/>
      <c r="T329" s="224"/>
      <c r="AT329" s="225" t="s">
        <v>122</v>
      </c>
      <c r="AU329" s="225" t="s">
        <v>77</v>
      </c>
      <c r="AV329" s="11" t="s">
        <v>75</v>
      </c>
      <c r="AW329" s="11" t="s">
        <v>30</v>
      </c>
      <c r="AX329" s="11" t="s">
        <v>67</v>
      </c>
      <c r="AY329" s="225" t="s">
        <v>112</v>
      </c>
    </row>
    <row r="330" s="11" customFormat="1">
      <c r="B330" s="215"/>
      <c r="C330" s="216"/>
      <c r="D330" s="217" t="s">
        <v>122</v>
      </c>
      <c r="E330" s="218" t="s">
        <v>1</v>
      </c>
      <c r="F330" s="219" t="s">
        <v>587</v>
      </c>
      <c r="G330" s="216"/>
      <c r="H330" s="218" t="s">
        <v>1</v>
      </c>
      <c r="I330" s="220"/>
      <c r="J330" s="216"/>
      <c r="K330" s="216"/>
      <c r="L330" s="221"/>
      <c r="M330" s="222"/>
      <c r="N330" s="223"/>
      <c r="O330" s="223"/>
      <c r="P330" s="223"/>
      <c r="Q330" s="223"/>
      <c r="R330" s="223"/>
      <c r="S330" s="223"/>
      <c r="T330" s="224"/>
      <c r="AT330" s="225" t="s">
        <v>122</v>
      </c>
      <c r="AU330" s="225" t="s">
        <v>77</v>
      </c>
      <c r="AV330" s="11" t="s">
        <v>75</v>
      </c>
      <c r="AW330" s="11" t="s">
        <v>30</v>
      </c>
      <c r="AX330" s="11" t="s">
        <v>67</v>
      </c>
      <c r="AY330" s="225" t="s">
        <v>112</v>
      </c>
    </row>
    <row r="331" s="12" customFormat="1">
      <c r="B331" s="226"/>
      <c r="C331" s="227"/>
      <c r="D331" s="217" t="s">
        <v>122</v>
      </c>
      <c r="E331" s="228" t="s">
        <v>1</v>
      </c>
      <c r="F331" s="229" t="s">
        <v>176</v>
      </c>
      <c r="G331" s="227"/>
      <c r="H331" s="230">
        <v>12</v>
      </c>
      <c r="I331" s="231"/>
      <c r="J331" s="227"/>
      <c r="K331" s="227"/>
      <c r="L331" s="232"/>
      <c r="M331" s="233"/>
      <c r="N331" s="234"/>
      <c r="O331" s="234"/>
      <c r="P331" s="234"/>
      <c r="Q331" s="234"/>
      <c r="R331" s="234"/>
      <c r="S331" s="234"/>
      <c r="T331" s="235"/>
      <c r="AT331" s="236" t="s">
        <v>122</v>
      </c>
      <c r="AU331" s="236" t="s">
        <v>77</v>
      </c>
      <c r="AV331" s="12" t="s">
        <v>77</v>
      </c>
      <c r="AW331" s="12" t="s">
        <v>30</v>
      </c>
      <c r="AX331" s="12" t="s">
        <v>75</v>
      </c>
      <c r="AY331" s="236" t="s">
        <v>112</v>
      </c>
    </row>
    <row r="332" s="1" customFormat="1" ht="16.5" customHeight="1">
      <c r="B332" s="36"/>
      <c r="C332" s="203" t="s">
        <v>588</v>
      </c>
      <c r="D332" s="203" t="s">
        <v>115</v>
      </c>
      <c r="E332" s="204" t="s">
        <v>589</v>
      </c>
      <c r="F332" s="205" t="s">
        <v>590</v>
      </c>
      <c r="G332" s="206" t="s">
        <v>352</v>
      </c>
      <c r="H332" s="207">
        <v>12</v>
      </c>
      <c r="I332" s="208"/>
      <c r="J332" s="209">
        <f>ROUND(I332*H332,2)</f>
        <v>0</v>
      </c>
      <c r="K332" s="205" t="s">
        <v>119</v>
      </c>
      <c r="L332" s="41"/>
      <c r="M332" s="210" t="s">
        <v>1</v>
      </c>
      <c r="N332" s="211" t="s">
        <v>38</v>
      </c>
      <c r="O332" s="77"/>
      <c r="P332" s="212">
        <f>O332*H332</f>
        <v>0</v>
      </c>
      <c r="Q332" s="212">
        <v>0</v>
      </c>
      <c r="R332" s="212">
        <f>Q332*H332</f>
        <v>0</v>
      </c>
      <c r="S332" s="212">
        <v>0</v>
      </c>
      <c r="T332" s="213">
        <f>S332*H332</f>
        <v>0</v>
      </c>
      <c r="AR332" s="15" t="s">
        <v>120</v>
      </c>
      <c r="AT332" s="15" t="s">
        <v>115</v>
      </c>
      <c r="AU332" s="15" t="s">
        <v>77</v>
      </c>
      <c r="AY332" s="15" t="s">
        <v>112</v>
      </c>
      <c r="BE332" s="214">
        <f>IF(N332="základní",J332,0)</f>
        <v>0</v>
      </c>
      <c r="BF332" s="214">
        <f>IF(N332="snížená",J332,0)</f>
        <v>0</v>
      </c>
      <c r="BG332" s="214">
        <f>IF(N332="zákl. přenesená",J332,0)</f>
        <v>0</v>
      </c>
      <c r="BH332" s="214">
        <f>IF(N332="sníž. přenesená",J332,0)</f>
        <v>0</v>
      </c>
      <c r="BI332" s="214">
        <f>IF(N332="nulová",J332,0)</f>
        <v>0</v>
      </c>
      <c r="BJ332" s="15" t="s">
        <v>75</v>
      </c>
      <c r="BK332" s="214">
        <f>ROUND(I332*H332,2)</f>
        <v>0</v>
      </c>
      <c r="BL332" s="15" t="s">
        <v>120</v>
      </c>
      <c r="BM332" s="15" t="s">
        <v>591</v>
      </c>
    </row>
    <row r="333" s="1" customFormat="1" ht="22.5" customHeight="1">
      <c r="B333" s="36"/>
      <c r="C333" s="203" t="s">
        <v>592</v>
      </c>
      <c r="D333" s="203" t="s">
        <v>115</v>
      </c>
      <c r="E333" s="204" t="s">
        <v>593</v>
      </c>
      <c r="F333" s="205" t="s">
        <v>594</v>
      </c>
      <c r="G333" s="206" t="s">
        <v>352</v>
      </c>
      <c r="H333" s="207">
        <v>8</v>
      </c>
      <c r="I333" s="208"/>
      <c r="J333" s="209">
        <f>ROUND(I333*H333,2)</f>
        <v>0</v>
      </c>
      <c r="K333" s="205" t="s">
        <v>1</v>
      </c>
      <c r="L333" s="41"/>
      <c r="M333" s="210" t="s">
        <v>1</v>
      </c>
      <c r="N333" s="211" t="s">
        <v>38</v>
      </c>
      <c r="O333" s="77"/>
      <c r="P333" s="212">
        <f>O333*H333</f>
        <v>0</v>
      </c>
      <c r="Q333" s="212">
        <v>0</v>
      </c>
      <c r="R333" s="212">
        <f>Q333*H333</f>
        <v>0</v>
      </c>
      <c r="S333" s="212">
        <v>0</v>
      </c>
      <c r="T333" s="213">
        <f>S333*H333</f>
        <v>0</v>
      </c>
      <c r="AR333" s="15" t="s">
        <v>120</v>
      </c>
      <c r="AT333" s="15" t="s">
        <v>115</v>
      </c>
      <c r="AU333" s="15" t="s">
        <v>77</v>
      </c>
      <c r="AY333" s="15" t="s">
        <v>112</v>
      </c>
      <c r="BE333" s="214">
        <f>IF(N333="základní",J333,0)</f>
        <v>0</v>
      </c>
      <c r="BF333" s="214">
        <f>IF(N333="snížená",J333,0)</f>
        <v>0</v>
      </c>
      <c r="BG333" s="214">
        <f>IF(N333="zákl. přenesená",J333,0)</f>
        <v>0</v>
      </c>
      <c r="BH333" s="214">
        <f>IF(N333="sníž. přenesená",J333,0)</f>
        <v>0</v>
      </c>
      <c r="BI333" s="214">
        <f>IF(N333="nulová",J333,0)</f>
        <v>0</v>
      </c>
      <c r="BJ333" s="15" t="s">
        <v>75</v>
      </c>
      <c r="BK333" s="214">
        <f>ROUND(I333*H333,2)</f>
        <v>0</v>
      </c>
      <c r="BL333" s="15" t="s">
        <v>120</v>
      </c>
      <c r="BM333" s="15" t="s">
        <v>595</v>
      </c>
    </row>
    <row r="334" s="11" customFormat="1">
      <c r="B334" s="215"/>
      <c r="C334" s="216"/>
      <c r="D334" s="217" t="s">
        <v>122</v>
      </c>
      <c r="E334" s="218" t="s">
        <v>1</v>
      </c>
      <c r="F334" s="219" t="s">
        <v>226</v>
      </c>
      <c r="G334" s="216"/>
      <c r="H334" s="218" t="s">
        <v>1</v>
      </c>
      <c r="I334" s="220"/>
      <c r="J334" s="216"/>
      <c r="K334" s="216"/>
      <c r="L334" s="221"/>
      <c r="M334" s="222"/>
      <c r="N334" s="223"/>
      <c r="O334" s="223"/>
      <c r="P334" s="223"/>
      <c r="Q334" s="223"/>
      <c r="R334" s="223"/>
      <c r="S334" s="223"/>
      <c r="T334" s="224"/>
      <c r="AT334" s="225" t="s">
        <v>122</v>
      </c>
      <c r="AU334" s="225" t="s">
        <v>77</v>
      </c>
      <c r="AV334" s="11" t="s">
        <v>75</v>
      </c>
      <c r="AW334" s="11" t="s">
        <v>30</v>
      </c>
      <c r="AX334" s="11" t="s">
        <v>67</v>
      </c>
      <c r="AY334" s="225" t="s">
        <v>112</v>
      </c>
    </row>
    <row r="335" s="12" customFormat="1">
      <c r="B335" s="226"/>
      <c r="C335" s="227"/>
      <c r="D335" s="217" t="s">
        <v>122</v>
      </c>
      <c r="E335" s="228" t="s">
        <v>1</v>
      </c>
      <c r="F335" s="229" t="s">
        <v>154</v>
      </c>
      <c r="G335" s="227"/>
      <c r="H335" s="230">
        <v>8</v>
      </c>
      <c r="I335" s="231"/>
      <c r="J335" s="227"/>
      <c r="K335" s="227"/>
      <c r="L335" s="232"/>
      <c r="M335" s="233"/>
      <c r="N335" s="234"/>
      <c r="O335" s="234"/>
      <c r="P335" s="234"/>
      <c r="Q335" s="234"/>
      <c r="R335" s="234"/>
      <c r="S335" s="234"/>
      <c r="T335" s="235"/>
      <c r="AT335" s="236" t="s">
        <v>122</v>
      </c>
      <c r="AU335" s="236" t="s">
        <v>77</v>
      </c>
      <c r="AV335" s="12" t="s">
        <v>77</v>
      </c>
      <c r="AW335" s="12" t="s">
        <v>30</v>
      </c>
      <c r="AX335" s="12" t="s">
        <v>75</v>
      </c>
      <c r="AY335" s="236" t="s">
        <v>112</v>
      </c>
    </row>
    <row r="336" s="1" customFormat="1" ht="16.5" customHeight="1">
      <c r="B336" s="36"/>
      <c r="C336" s="203" t="s">
        <v>596</v>
      </c>
      <c r="D336" s="203" t="s">
        <v>115</v>
      </c>
      <c r="E336" s="204" t="s">
        <v>597</v>
      </c>
      <c r="F336" s="205" t="s">
        <v>598</v>
      </c>
      <c r="G336" s="206" t="s">
        <v>322</v>
      </c>
      <c r="H336" s="207">
        <v>125</v>
      </c>
      <c r="I336" s="208"/>
      <c r="J336" s="209">
        <f>ROUND(I336*H336,2)</f>
        <v>0</v>
      </c>
      <c r="K336" s="205" t="s">
        <v>1</v>
      </c>
      <c r="L336" s="41"/>
      <c r="M336" s="210" t="s">
        <v>1</v>
      </c>
      <c r="N336" s="211" t="s">
        <v>38</v>
      </c>
      <c r="O336" s="77"/>
      <c r="P336" s="212">
        <f>O336*H336</f>
        <v>0</v>
      </c>
      <c r="Q336" s="212">
        <v>0</v>
      </c>
      <c r="R336" s="212">
        <f>Q336*H336</f>
        <v>0</v>
      </c>
      <c r="S336" s="212">
        <v>0</v>
      </c>
      <c r="T336" s="213">
        <f>S336*H336</f>
        <v>0</v>
      </c>
      <c r="AR336" s="15" t="s">
        <v>120</v>
      </c>
      <c r="AT336" s="15" t="s">
        <v>115</v>
      </c>
      <c r="AU336" s="15" t="s">
        <v>77</v>
      </c>
      <c r="AY336" s="15" t="s">
        <v>112</v>
      </c>
      <c r="BE336" s="214">
        <f>IF(N336="základní",J336,0)</f>
        <v>0</v>
      </c>
      <c r="BF336" s="214">
        <f>IF(N336="snížená",J336,0)</f>
        <v>0</v>
      </c>
      <c r="BG336" s="214">
        <f>IF(N336="zákl. přenesená",J336,0)</f>
        <v>0</v>
      </c>
      <c r="BH336" s="214">
        <f>IF(N336="sníž. přenesená",J336,0)</f>
        <v>0</v>
      </c>
      <c r="BI336" s="214">
        <f>IF(N336="nulová",J336,0)</f>
        <v>0</v>
      </c>
      <c r="BJ336" s="15" t="s">
        <v>75</v>
      </c>
      <c r="BK336" s="214">
        <f>ROUND(I336*H336,2)</f>
        <v>0</v>
      </c>
      <c r="BL336" s="15" t="s">
        <v>120</v>
      </c>
      <c r="BM336" s="15" t="s">
        <v>599</v>
      </c>
    </row>
    <row r="337" s="11" customFormat="1">
      <c r="B337" s="215"/>
      <c r="C337" s="216"/>
      <c r="D337" s="217" t="s">
        <v>122</v>
      </c>
      <c r="E337" s="218" t="s">
        <v>1</v>
      </c>
      <c r="F337" s="219" t="s">
        <v>226</v>
      </c>
      <c r="G337" s="216"/>
      <c r="H337" s="218" t="s">
        <v>1</v>
      </c>
      <c r="I337" s="220"/>
      <c r="J337" s="216"/>
      <c r="K337" s="216"/>
      <c r="L337" s="221"/>
      <c r="M337" s="222"/>
      <c r="N337" s="223"/>
      <c r="O337" s="223"/>
      <c r="P337" s="223"/>
      <c r="Q337" s="223"/>
      <c r="R337" s="223"/>
      <c r="S337" s="223"/>
      <c r="T337" s="224"/>
      <c r="AT337" s="225" t="s">
        <v>122</v>
      </c>
      <c r="AU337" s="225" t="s">
        <v>77</v>
      </c>
      <c r="AV337" s="11" t="s">
        <v>75</v>
      </c>
      <c r="AW337" s="11" t="s">
        <v>30</v>
      </c>
      <c r="AX337" s="11" t="s">
        <v>67</v>
      </c>
      <c r="AY337" s="225" t="s">
        <v>112</v>
      </c>
    </row>
    <row r="338" s="11" customFormat="1">
      <c r="B338" s="215"/>
      <c r="C338" s="216"/>
      <c r="D338" s="217" t="s">
        <v>122</v>
      </c>
      <c r="E338" s="218" t="s">
        <v>1</v>
      </c>
      <c r="F338" s="219" t="s">
        <v>600</v>
      </c>
      <c r="G338" s="216"/>
      <c r="H338" s="218" t="s">
        <v>1</v>
      </c>
      <c r="I338" s="220"/>
      <c r="J338" s="216"/>
      <c r="K338" s="216"/>
      <c r="L338" s="221"/>
      <c r="M338" s="222"/>
      <c r="N338" s="223"/>
      <c r="O338" s="223"/>
      <c r="P338" s="223"/>
      <c r="Q338" s="223"/>
      <c r="R338" s="223"/>
      <c r="S338" s="223"/>
      <c r="T338" s="224"/>
      <c r="AT338" s="225" t="s">
        <v>122</v>
      </c>
      <c r="AU338" s="225" t="s">
        <v>77</v>
      </c>
      <c r="AV338" s="11" t="s">
        <v>75</v>
      </c>
      <c r="AW338" s="11" t="s">
        <v>30</v>
      </c>
      <c r="AX338" s="11" t="s">
        <v>67</v>
      </c>
      <c r="AY338" s="225" t="s">
        <v>112</v>
      </c>
    </row>
    <row r="339" s="11" customFormat="1">
      <c r="B339" s="215"/>
      <c r="C339" s="216"/>
      <c r="D339" s="217" t="s">
        <v>122</v>
      </c>
      <c r="E339" s="218" t="s">
        <v>1</v>
      </c>
      <c r="F339" s="219" t="s">
        <v>601</v>
      </c>
      <c r="G339" s="216"/>
      <c r="H339" s="218" t="s">
        <v>1</v>
      </c>
      <c r="I339" s="220"/>
      <c r="J339" s="216"/>
      <c r="K339" s="216"/>
      <c r="L339" s="221"/>
      <c r="M339" s="222"/>
      <c r="N339" s="223"/>
      <c r="O339" s="223"/>
      <c r="P339" s="223"/>
      <c r="Q339" s="223"/>
      <c r="R339" s="223"/>
      <c r="S339" s="223"/>
      <c r="T339" s="224"/>
      <c r="AT339" s="225" t="s">
        <v>122</v>
      </c>
      <c r="AU339" s="225" t="s">
        <v>77</v>
      </c>
      <c r="AV339" s="11" t="s">
        <v>75</v>
      </c>
      <c r="AW339" s="11" t="s">
        <v>30</v>
      </c>
      <c r="AX339" s="11" t="s">
        <v>67</v>
      </c>
      <c r="AY339" s="225" t="s">
        <v>112</v>
      </c>
    </row>
    <row r="340" s="12" customFormat="1">
      <c r="B340" s="226"/>
      <c r="C340" s="227"/>
      <c r="D340" s="217" t="s">
        <v>122</v>
      </c>
      <c r="E340" s="228" t="s">
        <v>1</v>
      </c>
      <c r="F340" s="229" t="s">
        <v>602</v>
      </c>
      <c r="G340" s="227"/>
      <c r="H340" s="230">
        <v>125</v>
      </c>
      <c r="I340" s="231"/>
      <c r="J340" s="227"/>
      <c r="K340" s="227"/>
      <c r="L340" s="232"/>
      <c r="M340" s="233"/>
      <c r="N340" s="234"/>
      <c r="O340" s="234"/>
      <c r="P340" s="234"/>
      <c r="Q340" s="234"/>
      <c r="R340" s="234"/>
      <c r="S340" s="234"/>
      <c r="T340" s="235"/>
      <c r="AT340" s="236" t="s">
        <v>122</v>
      </c>
      <c r="AU340" s="236" t="s">
        <v>77</v>
      </c>
      <c r="AV340" s="12" t="s">
        <v>77</v>
      </c>
      <c r="AW340" s="12" t="s">
        <v>30</v>
      </c>
      <c r="AX340" s="12" t="s">
        <v>75</v>
      </c>
      <c r="AY340" s="236" t="s">
        <v>112</v>
      </c>
    </row>
    <row r="341" s="1" customFormat="1" ht="16.5" customHeight="1">
      <c r="B341" s="36"/>
      <c r="C341" s="203" t="s">
        <v>603</v>
      </c>
      <c r="D341" s="203" t="s">
        <v>115</v>
      </c>
      <c r="E341" s="204" t="s">
        <v>604</v>
      </c>
      <c r="F341" s="205" t="s">
        <v>605</v>
      </c>
      <c r="G341" s="206" t="s">
        <v>606</v>
      </c>
      <c r="H341" s="207">
        <v>1</v>
      </c>
      <c r="I341" s="208"/>
      <c r="J341" s="209">
        <f>ROUND(I341*H341,2)</f>
        <v>0</v>
      </c>
      <c r="K341" s="205" t="s">
        <v>1</v>
      </c>
      <c r="L341" s="41"/>
      <c r="M341" s="210" t="s">
        <v>1</v>
      </c>
      <c r="N341" s="211" t="s">
        <v>38</v>
      </c>
      <c r="O341" s="77"/>
      <c r="P341" s="212">
        <f>O341*H341</f>
        <v>0</v>
      </c>
      <c r="Q341" s="212">
        <v>0</v>
      </c>
      <c r="R341" s="212">
        <f>Q341*H341</f>
        <v>0</v>
      </c>
      <c r="S341" s="212">
        <v>0</v>
      </c>
      <c r="T341" s="213">
        <f>S341*H341</f>
        <v>0</v>
      </c>
      <c r="AR341" s="15" t="s">
        <v>120</v>
      </c>
      <c r="AT341" s="15" t="s">
        <v>115</v>
      </c>
      <c r="AU341" s="15" t="s">
        <v>77</v>
      </c>
      <c r="AY341" s="15" t="s">
        <v>112</v>
      </c>
      <c r="BE341" s="214">
        <f>IF(N341="základní",J341,0)</f>
        <v>0</v>
      </c>
      <c r="BF341" s="214">
        <f>IF(N341="snížená",J341,0)</f>
        <v>0</v>
      </c>
      <c r="BG341" s="214">
        <f>IF(N341="zákl. přenesená",J341,0)</f>
        <v>0</v>
      </c>
      <c r="BH341" s="214">
        <f>IF(N341="sníž. přenesená",J341,0)</f>
        <v>0</v>
      </c>
      <c r="BI341" s="214">
        <f>IF(N341="nulová",J341,0)</f>
        <v>0</v>
      </c>
      <c r="BJ341" s="15" t="s">
        <v>75</v>
      </c>
      <c r="BK341" s="214">
        <f>ROUND(I341*H341,2)</f>
        <v>0</v>
      </c>
      <c r="BL341" s="15" t="s">
        <v>120</v>
      </c>
      <c r="BM341" s="15" t="s">
        <v>607</v>
      </c>
    </row>
    <row r="342" s="11" customFormat="1">
      <c r="B342" s="215"/>
      <c r="C342" s="216"/>
      <c r="D342" s="217" t="s">
        <v>122</v>
      </c>
      <c r="E342" s="218" t="s">
        <v>1</v>
      </c>
      <c r="F342" s="219" t="s">
        <v>226</v>
      </c>
      <c r="G342" s="216"/>
      <c r="H342" s="218" t="s">
        <v>1</v>
      </c>
      <c r="I342" s="220"/>
      <c r="J342" s="216"/>
      <c r="K342" s="216"/>
      <c r="L342" s="221"/>
      <c r="M342" s="222"/>
      <c r="N342" s="223"/>
      <c r="O342" s="223"/>
      <c r="P342" s="223"/>
      <c r="Q342" s="223"/>
      <c r="R342" s="223"/>
      <c r="S342" s="223"/>
      <c r="T342" s="224"/>
      <c r="AT342" s="225" t="s">
        <v>122</v>
      </c>
      <c r="AU342" s="225" t="s">
        <v>77</v>
      </c>
      <c r="AV342" s="11" t="s">
        <v>75</v>
      </c>
      <c r="AW342" s="11" t="s">
        <v>30</v>
      </c>
      <c r="AX342" s="11" t="s">
        <v>67</v>
      </c>
      <c r="AY342" s="225" t="s">
        <v>112</v>
      </c>
    </row>
    <row r="343" s="11" customFormat="1">
      <c r="B343" s="215"/>
      <c r="C343" s="216"/>
      <c r="D343" s="217" t="s">
        <v>122</v>
      </c>
      <c r="E343" s="218" t="s">
        <v>1</v>
      </c>
      <c r="F343" s="219" t="s">
        <v>608</v>
      </c>
      <c r="G343" s="216"/>
      <c r="H343" s="218" t="s">
        <v>1</v>
      </c>
      <c r="I343" s="220"/>
      <c r="J343" s="216"/>
      <c r="K343" s="216"/>
      <c r="L343" s="221"/>
      <c r="M343" s="222"/>
      <c r="N343" s="223"/>
      <c r="O343" s="223"/>
      <c r="P343" s="223"/>
      <c r="Q343" s="223"/>
      <c r="R343" s="223"/>
      <c r="S343" s="223"/>
      <c r="T343" s="224"/>
      <c r="AT343" s="225" t="s">
        <v>122</v>
      </c>
      <c r="AU343" s="225" t="s">
        <v>77</v>
      </c>
      <c r="AV343" s="11" t="s">
        <v>75</v>
      </c>
      <c r="AW343" s="11" t="s">
        <v>30</v>
      </c>
      <c r="AX343" s="11" t="s">
        <v>67</v>
      </c>
      <c r="AY343" s="225" t="s">
        <v>112</v>
      </c>
    </row>
    <row r="344" s="12" customFormat="1">
      <c r="B344" s="226"/>
      <c r="C344" s="227"/>
      <c r="D344" s="217" t="s">
        <v>122</v>
      </c>
      <c r="E344" s="228" t="s">
        <v>1</v>
      </c>
      <c r="F344" s="229" t="s">
        <v>75</v>
      </c>
      <c r="G344" s="227"/>
      <c r="H344" s="230">
        <v>1</v>
      </c>
      <c r="I344" s="231"/>
      <c r="J344" s="227"/>
      <c r="K344" s="227"/>
      <c r="L344" s="232"/>
      <c r="M344" s="233"/>
      <c r="N344" s="234"/>
      <c r="O344" s="234"/>
      <c r="P344" s="234"/>
      <c r="Q344" s="234"/>
      <c r="R344" s="234"/>
      <c r="S344" s="234"/>
      <c r="T344" s="235"/>
      <c r="AT344" s="236" t="s">
        <v>122</v>
      </c>
      <c r="AU344" s="236" t="s">
        <v>77</v>
      </c>
      <c r="AV344" s="12" t="s">
        <v>77</v>
      </c>
      <c r="AW344" s="12" t="s">
        <v>30</v>
      </c>
      <c r="AX344" s="12" t="s">
        <v>75</v>
      </c>
      <c r="AY344" s="236" t="s">
        <v>112</v>
      </c>
    </row>
    <row r="345" s="1" customFormat="1" ht="16.5" customHeight="1">
      <c r="B345" s="36"/>
      <c r="C345" s="203" t="s">
        <v>609</v>
      </c>
      <c r="D345" s="203" t="s">
        <v>115</v>
      </c>
      <c r="E345" s="204" t="s">
        <v>610</v>
      </c>
      <c r="F345" s="205" t="s">
        <v>611</v>
      </c>
      <c r="G345" s="206" t="s">
        <v>322</v>
      </c>
      <c r="H345" s="207">
        <v>25</v>
      </c>
      <c r="I345" s="208"/>
      <c r="J345" s="209">
        <f>ROUND(I345*H345,2)</f>
        <v>0</v>
      </c>
      <c r="K345" s="205" t="s">
        <v>1</v>
      </c>
      <c r="L345" s="41"/>
      <c r="M345" s="210" t="s">
        <v>1</v>
      </c>
      <c r="N345" s="211" t="s">
        <v>38</v>
      </c>
      <c r="O345" s="77"/>
      <c r="P345" s="212">
        <f>O345*H345</f>
        <v>0</v>
      </c>
      <c r="Q345" s="212">
        <v>0</v>
      </c>
      <c r="R345" s="212">
        <f>Q345*H345</f>
        <v>0</v>
      </c>
      <c r="S345" s="212">
        <v>0</v>
      </c>
      <c r="T345" s="213">
        <f>S345*H345</f>
        <v>0</v>
      </c>
      <c r="AR345" s="15" t="s">
        <v>120</v>
      </c>
      <c r="AT345" s="15" t="s">
        <v>115</v>
      </c>
      <c r="AU345" s="15" t="s">
        <v>77</v>
      </c>
      <c r="AY345" s="15" t="s">
        <v>112</v>
      </c>
      <c r="BE345" s="214">
        <f>IF(N345="základní",J345,0)</f>
        <v>0</v>
      </c>
      <c r="BF345" s="214">
        <f>IF(N345="snížená",J345,0)</f>
        <v>0</v>
      </c>
      <c r="BG345" s="214">
        <f>IF(N345="zákl. přenesená",J345,0)</f>
        <v>0</v>
      </c>
      <c r="BH345" s="214">
        <f>IF(N345="sníž. přenesená",J345,0)</f>
        <v>0</v>
      </c>
      <c r="BI345" s="214">
        <f>IF(N345="nulová",J345,0)</f>
        <v>0</v>
      </c>
      <c r="BJ345" s="15" t="s">
        <v>75</v>
      </c>
      <c r="BK345" s="214">
        <f>ROUND(I345*H345,2)</f>
        <v>0</v>
      </c>
      <c r="BL345" s="15" t="s">
        <v>120</v>
      </c>
      <c r="BM345" s="15" t="s">
        <v>612</v>
      </c>
    </row>
    <row r="346" s="11" customFormat="1">
      <c r="B346" s="215"/>
      <c r="C346" s="216"/>
      <c r="D346" s="217" t="s">
        <v>122</v>
      </c>
      <c r="E346" s="218" t="s">
        <v>1</v>
      </c>
      <c r="F346" s="219" t="s">
        <v>226</v>
      </c>
      <c r="G346" s="216"/>
      <c r="H346" s="218" t="s">
        <v>1</v>
      </c>
      <c r="I346" s="220"/>
      <c r="J346" s="216"/>
      <c r="K346" s="216"/>
      <c r="L346" s="221"/>
      <c r="M346" s="222"/>
      <c r="N346" s="223"/>
      <c r="O346" s="223"/>
      <c r="P346" s="223"/>
      <c r="Q346" s="223"/>
      <c r="R346" s="223"/>
      <c r="S346" s="223"/>
      <c r="T346" s="224"/>
      <c r="AT346" s="225" t="s">
        <v>122</v>
      </c>
      <c r="AU346" s="225" t="s">
        <v>77</v>
      </c>
      <c r="AV346" s="11" t="s">
        <v>75</v>
      </c>
      <c r="AW346" s="11" t="s">
        <v>30</v>
      </c>
      <c r="AX346" s="11" t="s">
        <v>67</v>
      </c>
      <c r="AY346" s="225" t="s">
        <v>112</v>
      </c>
    </row>
    <row r="347" s="11" customFormat="1">
      <c r="B347" s="215"/>
      <c r="C347" s="216"/>
      <c r="D347" s="217" t="s">
        <v>122</v>
      </c>
      <c r="E347" s="218" t="s">
        <v>1</v>
      </c>
      <c r="F347" s="219" t="s">
        <v>613</v>
      </c>
      <c r="G347" s="216"/>
      <c r="H347" s="218" t="s">
        <v>1</v>
      </c>
      <c r="I347" s="220"/>
      <c r="J347" s="216"/>
      <c r="K347" s="216"/>
      <c r="L347" s="221"/>
      <c r="M347" s="222"/>
      <c r="N347" s="223"/>
      <c r="O347" s="223"/>
      <c r="P347" s="223"/>
      <c r="Q347" s="223"/>
      <c r="R347" s="223"/>
      <c r="S347" s="223"/>
      <c r="T347" s="224"/>
      <c r="AT347" s="225" t="s">
        <v>122</v>
      </c>
      <c r="AU347" s="225" t="s">
        <v>77</v>
      </c>
      <c r="AV347" s="11" t="s">
        <v>75</v>
      </c>
      <c r="AW347" s="11" t="s">
        <v>30</v>
      </c>
      <c r="AX347" s="11" t="s">
        <v>67</v>
      </c>
      <c r="AY347" s="225" t="s">
        <v>112</v>
      </c>
    </row>
    <row r="348" s="12" customFormat="1">
      <c r="B348" s="226"/>
      <c r="C348" s="227"/>
      <c r="D348" s="217" t="s">
        <v>122</v>
      </c>
      <c r="E348" s="228" t="s">
        <v>1</v>
      </c>
      <c r="F348" s="229" t="s">
        <v>345</v>
      </c>
      <c r="G348" s="227"/>
      <c r="H348" s="230">
        <v>25</v>
      </c>
      <c r="I348" s="231"/>
      <c r="J348" s="227"/>
      <c r="K348" s="227"/>
      <c r="L348" s="232"/>
      <c r="M348" s="233"/>
      <c r="N348" s="234"/>
      <c r="O348" s="234"/>
      <c r="P348" s="234"/>
      <c r="Q348" s="234"/>
      <c r="R348" s="234"/>
      <c r="S348" s="234"/>
      <c r="T348" s="235"/>
      <c r="AT348" s="236" t="s">
        <v>122</v>
      </c>
      <c r="AU348" s="236" t="s">
        <v>77</v>
      </c>
      <c r="AV348" s="12" t="s">
        <v>77</v>
      </c>
      <c r="AW348" s="12" t="s">
        <v>30</v>
      </c>
      <c r="AX348" s="12" t="s">
        <v>75</v>
      </c>
      <c r="AY348" s="236" t="s">
        <v>112</v>
      </c>
    </row>
    <row r="349" s="1" customFormat="1" ht="16.5" customHeight="1">
      <c r="B349" s="36"/>
      <c r="C349" s="203" t="s">
        <v>410</v>
      </c>
      <c r="D349" s="203" t="s">
        <v>115</v>
      </c>
      <c r="E349" s="204" t="s">
        <v>614</v>
      </c>
      <c r="F349" s="205" t="s">
        <v>615</v>
      </c>
      <c r="G349" s="206" t="s">
        <v>322</v>
      </c>
      <c r="H349" s="207">
        <v>80</v>
      </c>
      <c r="I349" s="208"/>
      <c r="J349" s="209">
        <f>ROUND(I349*H349,2)</f>
        <v>0</v>
      </c>
      <c r="K349" s="205" t="s">
        <v>1</v>
      </c>
      <c r="L349" s="41"/>
      <c r="M349" s="210" t="s">
        <v>1</v>
      </c>
      <c r="N349" s="211" t="s">
        <v>38</v>
      </c>
      <c r="O349" s="77"/>
      <c r="P349" s="212">
        <f>O349*H349</f>
        <v>0</v>
      </c>
      <c r="Q349" s="212">
        <v>0</v>
      </c>
      <c r="R349" s="212">
        <f>Q349*H349</f>
        <v>0</v>
      </c>
      <c r="S349" s="212">
        <v>0</v>
      </c>
      <c r="T349" s="213">
        <f>S349*H349</f>
        <v>0</v>
      </c>
      <c r="AR349" s="15" t="s">
        <v>120</v>
      </c>
      <c r="AT349" s="15" t="s">
        <v>115</v>
      </c>
      <c r="AU349" s="15" t="s">
        <v>77</v>
      </c>
      <c r="AY349" s="15" t="s">
        <v>112</v>
      </c>
      <c r="BE349" s="214">
        <f>IF(N349="základní",J349,0)</f>
        <v>0</v>
      </c>
      <c r="BF349" s="214">
        <f>IF(N349="snížená",J349,0)</f>
        <v>0</v>
      </c>
      <c r="BG349" s="214">
        <f>IF(N349="zákl. přenesená",J349,0)</f>
        <v>0</v>
      </c>
      <c r="BH349" s="214">
        <f>IF(N349="sníž. přenesená",J349,0)</f>
        <v>0</v>
      </c>
      <c r="BI349" s="214">
        <f>IF(N349="nulová",J349,0)</f>
        <v>0</v>
      </c>
      <c r="BJ349" s="15" t="s">
        <v>75</v>
      </c>
      <c r="BK349" s="214">
        <f>ROUND(I349*H349,2)</f>
        <v>0</v>
      </c>
      <c r="BL349" s="15" t="s">
        <v>120</v>
      </c>
      <c r="BM349" s="15" t="s">
        <v>616</v>
      </c>
    </row>
    <row r="350" s="11" customFormat="1">
      <c r="B350" s="215"/>
      <c r="C350" s="216"/>
      <c r="D350" s="217" t="s">
        <v>122</v>
      </c>
      <c r="E350" s="218" t="s">
        <v>1</v>
      </c>
      <c r="F350" s="219" t="s">
        <v>226</v>
      </c>
      <c r="G350" s="216"/>
      <c r="H350" s="218" t="s">
        <v>1</v>
      </c>
      <c r="I350" s="220"/>
      <c r="J350" s="216"/>
      <c r="K350" s="216"/>
      <c r="L350" s="221"/>
      <c r="M350" s="222"/>
      <c r="N350" s="223"/>
      <c r="O350" s="223"/>
      <c r="P350" s="223"/>
      <c r="Q350" s="223"/>
      <c r="R350" s="223"/>
      <c r="S350" s="223"/>
      <c r="T350" s="224"/>
      <c r="AT350" s="225" t="s">
        <v>122</v>
      </c>
      <c r="AU350" s="225" t="s">
        <v>77</v>
      </c>
      <c r="AV350" s="11" t="s">
        <v>75</v>
      </c>
      <c r="AW350" s="11" t="s">
        <v>30</v>
      </c>
      <c r="AX350" s="11" t="s">
        <v>67</v>
      </c>
      <c r="AY350" s="225" t="s">
        <v>112</v>
      </c>
    </row>
    <row r="351" s="11" customFormat="1">
      <c r="B351" s="215"/>
      <c r="C351" s="216"/>
      <c r="D351" s="217" t="s">
        <v>122</v>
      </c>
      <c r="E351" s="218" t="s">
        <v>1</v>
      </c>
      <c r="F351" s="219" t="s">
        <v>617</v>
      </c>
      <c r="G351" s="216"/>
      <c r="H351" s="218" t="s">
        <v>1</v>
      </c>
      <c r="I351" s="220"/>
      <c r="J351" s="216"/>
      <c r="K351" s="216"/>
      <c r="L351" s="221"/>
      <c r="M351" s="222"/>
      <c r="N351" s="223"/>
      <c r="O351" s="223"/>
      <c r="P351" s="223"/>
      <c r="Q351" s="223"/>
      <c r="R351" s="223"/>
      <c r="S351" s="223"/>
      <c r="T351" s="224"/>
      <c r="AT351" s="225" t="s">
        <v>122</v>
      </c>
      <c r="AU351" s="225" t="s">
        <v>77</v>
      </c>
      <c r="AV351" s="11" t="s">
        <v>75</v>
      </c>
      <c r="AW351" s="11" t="s">
        <v>30</v>
      </c>
      <c r="AX351" s="11" t="s">
        <v>67</v>
      </c>
      <c r="AY351" s="225" t="s">
        <v>112</v>
      </c>
    </row>
    <row r="352" s="11" customFormat="1">
      <c r="B352" s="215"/>
      <c r="C352" s="216"/>
      <c r="D352" s="217" t="s">
        <v>122</v>
      </c>
      <c r="E352" s="218" t="s">
        <v>1</v>
      </c>
      <c r="F352" s="219" t="s">
        <v>618</v>
      </c>
      <c r="G352" s="216"/>
      <c r="H352" s="218" t="s">
        <v>1</v>
      </c>
      <c r="I352" s="220"/>
      <c r="J352" s="216"/>
      <c r="K352" s="216"/>
      <c r="L352" s="221"/>
      <c r="M352" s="222"/>
      <c r="N352" s="223"/>
      <c r="O352" s="223"/>
      <c r="P352" s="223"/>
      <c r="Q352" s="223"/>
      <c r="R352" s="223"/>
      <c r="S352" s="223"/>
      <c r="T352" s="224"/>
      <c r="AT352" s="225" t="s">
        <v>122</v>
      </c>
      <c r="AU352" s="225" t="s">
        <v>77</v>
      </c>
      <c r="AV352" s="11" t="s">
        <v>75</v>
      </c>
      <c r="AW352" s="11" t="s">
        <v>30</v>
      </c>
      <c r="AX352" s="11" t="s">
        <v>67</v>
      </c>
      <c r="AY352" s="225" t="s">
        <v>112</v>
      </c>
    </row>
    <row r="353" s="12" customFormat="1">
      <c r="B353" s="226"/>
      <c r="C353" s="227"/>
      <c r="D353" s="217" t="s">
        <v>122</v>
      </c>
      <c r="E353" s="228" t="s">
        <v>1</v>
      </c>
      <c r="F353" s="229" t="s">
        <v>619</v>
      </c>
      <c r="G353" s="227"/>
      <c r="H353" s="230">
        <v>80</v>
      </c>
      <c r="I353" s="231"/>
      <c r="J353" s="227"/>
      <c r="K353" s="227"/>
      <c r="L353" s="232"/>
      <c r="M353" s="233"/>
      <c r="N353" s="234"/>
      <c r="O353" s="234"/>
      <c r="P353" s="234"/>
      <c r="Q353" s="234"/>
      <c r="R353" s="234"/>
      <c r="S353" s="234"/>
      <c r="T353" s="235"/>
      <c r="AT353" s="236" t="s">
        <v>122</v>
      </c>
      <c r="AU353" s="236" t="s">
        <v>77</v>
      </c>
      <c r="AV353" s="12" t="s">
        <v>77</v>
      </c>
      <c r="AW353" s="12" t="s">
        <v>30</v>
      </c>
      <c r="AX353" s="12" t="s">
        <v>75</v>
      </c>
      <c r="AY353" s="236" t="s">
        <v>112</v>
      </c>
    </row>
    <row r="354" s="1" customFormat="1" ht="16.5" customHeight="1">
      <c r="B354" s="36"/>
      <c r="C354" s="203" t="s">
        <v>620</v>
      </c>
      <c r="D354" s="203" t="s">
        <v>115</v>
      </c>
      <c r="E354" s="204" t="s">
        <v>621</v>
      </c>
      <c r="F354" s="205" t="s">
        <v>622</v>
      </c>
      <c r="G354" s="206" t="s">
        <v>322</v>
      </c>
      <c r="H354" s="207">
        <v>35</v>
      </c>
      <c r="I354" s="208"/>
      <c r="J354" s="209">
        <f>ROUND(I354*H354,2)</f>
        <v>0</v>
      </c>
      <c r="K354" s="205" t="s">
        <v>1</v>
      </c>
      <c r="L354" s="41"/>
      <c r="M354" s="210" t="s">
        <v>1</v>
      </c>
      <c r="N354" s="211" t="s">
        <v>38</v>
      </c>
      <c r="O354" s="77"/>
      <c r="P354" s="212">
        <f>O354*H354</f>
        <v>0</v>
      </c>
      <c r="Q354" s="212">
        <v>0</v>
      </c>
      <c r="R354" s="212">
        <f>Q354*H354</f>
        <v>0</v>
      </c>
      <c r="S354" s="212">
        <v>0</v>
      </c>
      <c r="T354" s="213">
        <f>S354*H354</f>
        <v>0</v>
      </c>
      <c r="AR354" s="15" t="s">
        <v>120</v>
      </c>
      <c r="AT354" s="15" t="s">
        <v>115</v>
      </c>
      <c r="AU354" s="15" t="s">
        <v>77</v>
      </c>
      <c r="AY354" s="15" t="s">
        <v>112</v>
      </c>
      <c r="BE354" s="214">
        <f>IF(N354="základní",J354,0)</f>
        <v>0</v>
      </c>
      <c r="BF354" s="214">
        <f>IF(N354="snížená",J354,0)</f>
        <v>0</v>
      </c>
      <c r="BG354" s="214">
        <f>IF(N354="zákl. přenesená",J354,0)</f>
        <v>0</v>
      </c>
      <c r="BH354" s="214">
        <f>IF(N354="sníž. přenesená",J354,0)</f>
        <v>0</v>
      </c>
      <c r="BI354" s="214">
        <f>IF(N354="nulová",J354,0)</f>
        <v>0</v>
      </c>
      <c r="BJ354" s="15" t="s">
        <v>75</v>
      </c>
      <c r="BK354" s="214">
        <f>ROUND(I354*H354,2)</f>
        <v>0</v>
      </c>
      <c r="BL354" s="15" t="s">
        <v>120</v>
      </c>
      <c r="BM354" s="15" t="s">
        <v>623</v>
      </c>
    </row>
    <row r="355" s="11" customFormat="1">
      <c r="B355" s="215"/>
      <c r="C355" s="216"/>
      <c r="D355" s="217" t="s">
        <v>122</v>
      </c>
      <c r="E355" s="218" t="s">
        <v>1</v>
      </c>
      <c r="F355" s="219" t="s">
        <v>226</v>
      </c>
      <c r="G355" s="216"/>
      <c r="H355" s="218" t="s">
        <v>1</v>
      </c>
      <c r="I355" s="220"/>
      <c r="J355" s="216"/>
      <c r="K355" s="216"/>
      <c r="L355" s="221"/>
      <c r="M355" s="222"/>
      <c r="N355" s="223"/>
      <c r="O355" s="223"/>
      <c r="P355" s="223"/>
      <c r="Q355" s="223"/>
      <c r="R355" s="223"/>
      <c r="S355" s="223"/>
      <c r="T355" s="224"/>
      <c r="AT355" s="225" t="s">
        <v>122</v>
      </c>
      <c r="AU355" s="225" t="s">
        <v>77</v>
      </c>
      <c r="AV355" s="11" t="s">
        <v>75</v>
      </c>
      <c r="AW355" s="11" t="s">
        <v>30</v>
      </c>
      <c r="AX355" s="11" t="s">
        <v>67</v>
      </c>
      <c r="AY355" s="225" t="s">
        <v>112</v>
      </c>
    </row>
    <row r="356" s="11" customFormat="1">
      <c r="B356" s="215"/>
      <c r="C356" s="216"/>
      <c r="D356" s="217" t="s">
        <v>122</v>
      </c>
      <c r="E356" s="218" t="s">
        <v>1</v>
      </c>
      <c r="F356" s="219" t="s">
        <v>624</v>
      </c>
      <c r="G356" s="216"/>
      <c r="H356" s="218" t="s">
        <v>1</v>
      </c>
      <c r="I356" s="220"/>
      <c r="J356" s="216"/>
      <c r="K356" s="216"/>
      <c r="L356" s="221"/>
      <c r="M356" s="222"/>
      <c r="N356" s="223"/>
      <c r="O356" s="223"/>
      <c r="P356" s="223"/>
      <c r="Q356" s="223"/>
      <c r="R356" s="223"/>
      <c r="S356" s="223"/>
      <c r="T356" s="224"/>
      <c r="AT356" s="225" t="s">
        <v>122</v>
      </c>
      <c r="AU356" s="225" t="s">
        <v>77</v>
      </c>
      <c r="AV356" s="11" t="s">
        <v>75</v>
      </c>
      <c r="AW356" s="11" t="s">
        <v>30</v>
      </c>
      <c r="AX356" s="11" t="s">
        <v>67</v>
      </c>
      <c r="AY356" s="225" t="s">
        <v>112</v>
      </c>
    </row>
    <row r="357" s="12" customFormat="1">
      <c r="B357" s="226"/>
      <c r="C357" s="227"/>
      <c r="D357" s="217" t="s">
        <v>122</v>
      </c>
      <c r="E357" s="228" t="s">
        <v>1</v>
      </c>
      <c r="F357" s="229" t="s">
        <v>396</v>
      </c>
      <c r="G357" s="227"/>
      <c r="H357" s="230">
        <v>35</v>
      </c>
      <c r="I357" s="231"/>
      <c r="J357" s="227"/>
      <c r="K357" s="227"/>
      <c r="L357" s="232"/>
      <c r="M357" s="233"/>
      <c r="N357" s="234"/>
      <c r="O357" s="234"/>
      <c r="P357" s="234"/>
      <c r="Q357" s="234"/>
      <c r="R357" s="234"/>
      <c r="S357" s="234"/>
      <c r="T357" s="235"/>
      <c r="AT357" s="236" t="s">
        <v>122</v>
      </c>
      <c r="AU357" s="236" t="s">
        <v>77</v>
      </c>
      <c r="AV357" s="12" t="s">
        <v>77</v>
      </c>
      <c r="AW357" s="12" t="s">
        <v>30</v>
      </c>
      <c r="AX357" s="12" t="s">
        <v>75</v>
      </c>
      <c r="AY357" s="236" t="s">
        <v>112</v>
      </c>
    </row>
    <row r="358" s="1" customFormat="1" ht="16.5" customHeight="1">
      <c r="B358" s="36"/>
      <c r="C358" s="203" t="s">
        <v>625</v>
      </c>
      <c r="D358" s="203" t="s">
        <v>115</v>
      </c>
      <c r="E358" s="204" t="s">
        <v>626</v>
      </c>
      <c r="F358" s="205" t="s">
        <v>627</v>
      </c>
      <c r="G358" s="206" t="s">
        <v>606</v>
      </c>
      <c r="H358" s="207">
        <v>200</v>
      </c>
      <c r="I358" s="208"/>
      <c r="J358" s="209">
        <f>ROUND(I358*H358,2)</f>
        <v>0</v>
      </c>
      <c r="K358" s="205" t="s">
        <v>1</v>
      </c>
      <c r="L358" s="41"/>
      <c r="M358" s="210" t="s">
        <v>1</v>
      </c>
      <c r="N358" s="211" t="s">
        <v>38</v>
      </c>
      <c r="O358" s="77"/>
      <c r="P358" s="212">
        <f>O358*H358</f>
        <v>0</v>
      </c>
      <c r="Q358" s="212">
        <v>0</v>
      </c>
      <c r="R358" s="212">
        <f>Q358*H358</f>
        <v>0</v>
      </c>
      <c r="S358" s="212">
        <v>0</v>
      </c>
      <c r="T358" s="213">
        <f>S358*H358</f>
        <v>0</v>
      </c>
      <c r="AR358" s="15" t="s">
        <v>120</v>
      </c>
      <c r="AT358" s="15" t="s">
        <v>115</v>
      </c>
      <c r="AU358" s="15" t="s">
        <v>77</v>
      </c>
      <c r="AY358" s="15" t="s">
        <v>112</v>
      </c>
      <c r="BE358" s="214">
        <f>IF(N358="základní",J358,0)</f>
        <v>0</v>
      </c>
      <c r="BF358" s="214">
        <f>IF(N358="snížená",J358,0)</f>
        <v>0</v>
      </c>
      <c r="BG358" s="214">
        <f>IF(N358="zákl. přenesená",J358,0)</f>
        <v>0</v>
      </c>
      <c r="BH358" s="214">
        <f>IF(N358="sníž. přenesená",J358,0)</f>
        <v>0</v>
      </c>
      <c r="BI358" s="214">
        <f>IF(N358="nulová",J358,0)</f>
        <v>0</v>
      </c>
      <c r="BJ358" s="15" t="s">
        <v>75</v>
      </c>
      <c r="BK358" s="214">
        <f>ROUND(I358*H358,2)</f>
        <v>0</v>
      </c>
      <c r="BL358" s="15" t="s">
        <v>120</v>
      </c>
      <c r="BM358" s="15" t="s">
        <v>628</v>
      </c>
    </row>
    <row r="359" s="11" customFormat="1">
      <c r="B359" s="215"/>
      <c r="C359" s="216"/>
      <c r="D359" s="217" t="s">
        <v>122</v>
      </c>
      <c r="E359" s="218" t="s">
        <v>1</v>
      </c>
      <c r="F359" s="219" t="s">
        <v>226</v>
      </c>
      <c r="G359" s="216"/>
      <c r="H359" s="218" t="s">
        <v>1</v>
      </c>
      <c r="I359" s="220"/>
      <c r="J359" s="216"/>
      <c r="K359" s="216"/>
      <c r="L359" s="221"/>
      <c r="M359" s="222"/>
      <c r="N359" s="223"/>
      <c r="O359" s="223"/>
      <c r="P359" s="223"/>
      <c r="Q359" s="223"/>
      <c r="R359" s="223"/>
      <c r="S359" s="223"/>
      <c r="T359" s="224"/>
      <c r="AT359" s="225" t="s">
        <v>122</v>
      </c>
      <c r="AU359" s="225" t="s">
        <v>77</v>
      </c>
      <c r="AV359" s="11" t="s">
        <v>75</v>
      </c>
      <c r="AW359" s="11" t="s">
        <v>30</v>
      </c>
      <c r="AX359" s="11" t="s">
        <v>67</v>
      </c>
      <c r="AY359" s="225" t="s">
        <v>112</v>
      </c>
    </row>
    <row r="360" s="12" customFormat="1">
      <c r="B360" s="226"/>
      <c r="C360" s="227"/>
      <c r="D360" s="217" t="s">
        <v>122</v>
      </c>
      <c r="E360" s="228" t="s">
        <v>1</v>
      </c>
      <c r="F360" s="229" t="s">
        <v>629</v>
      </c>
      <c r="G360" s="227"/>
      <c r="H360" s="230">
        <v>200</v>
      </c>
      <c r="I360" s="231"/>
      <c r="J360" s="227"/>
      <c r="K360" s="227"/>
      <c r="L360" s="232"/>
      <c r="M360" s="233"/>
      <c r="N360" s="234"/>
      <c r="O360" s="234"/>
      <c r="P360" s="234"/>
      <c r="Q360" s="234"/>
      <c r="R360" s="234"/>
      <c r="S360" s="234"/>
      <c r="T360" s="235"/>
      <c r="AT360" s="236" t="s">
        <v>122</v>
      </c>
      <c r="AU360" s="236" t="s">
        <v>77</v>
      </c>
      <c r="AV360" s="12" t="s">
        <v>77</v>
      </c>
      <c r="AW360" s="12" t="s">
        <v>30</v>
      </c>
      <c r="AX360" s="12" t="s">
        <v>75</v>
      </c>
      <c r="AY360" s="236" t="s">
        <v>112</v>
      </c>
    </row>
    <row r="361" s="1" customFormat="1" ht="16.5" customHeight="1">
      <c r="B361" s="36"/>
      <c r="C361" s="203" t="s">
        <v>630</v>
      </c>
      <c r="D361" s="203" t="s">
        <v>115</v>
      </c>
      <c r="E361" s="204" t="s">
        <v>631</v>
      </c>
      <c r="F361" s="205" t="s">
        <v>632</v>
      </c>
      <c r="G361" s="206" t="s">
        <v>352</v>
      </c>
      <c r="H361" s="207">
        <v>12</v>
      </c>
      <c r="I361" s="208"/>
      <c r="J361" s="209">
        <f>ROUND(I361*H361,2)</f>
        <v>0</v>
      </c>
      <c r="K361" s="205" t="s">
        <v>1</v>
      </c>
      <c r="L361" s="41"/>
      <c r="M361" s="210" t="s">
        <v>1</v>
      </c>
      <c r="N361" s="211" t="s">
        <v>38</v>
      </c>
      <c r="O361" s="77"/>
      <c r="P361" s="212">
        <f>O361*H361</f>
        <v>0</v>
      </c>
      <c r="Q361" s="212">
        <v>0</v>
      </c>
      <c r="R361" s="212">
        <f>Q361*H361</f>
        <v>0</v>
      </c>
      <c r="S361" s="212">
        <v>0</v>
      </c>
      <c r="T361" s="213">
        <f>S361*H361</f>
        <v>0</v>
      </c>
      <c r="AR361" s="15" t="s">
        <v>120</v>
      </c>
      <c r="AT361" s="15" t="s">
        <v>115</v>
      </c>
      <c r="AU361" s="15" t="s">
        <v>77</v>
      </c>
      <c r="AY361" s="15" t="s">
        <v>112</v>
      </c>
      <c r="BE361" s="214">
        <f>IF(N361="základní",J361,0)</f>
        <v>0</v>
      </c>
      <c r="BF361" s="214">
        <f>IF(N361="snížená",J361,0)</f>
        <v>0</v>
      </c>
      <c r="BG361" s="214">
        <f>IF(N361="zákl. přenesená",J361,0)</f>
        <v>0</v>
      </c>
      <c r="BH361" s="214">
        <f>IF(N361="sníž. přenesená",J361,0)</f>
        <v>0</v>
      </c>
      <c r="BI361" s="214">
        <f>IF(N361="nulová",J361,0)</f>
        <v>0</v>
      </c>
      <c r="BJ361" s="15" t="s">
        <v>75</v>
      </c>
      <c r="BK361" s="214">
        <f>ROUND(I361*H361,2)</f>
        <v>0</v>
      </c>
      <c r="BL361" s="15" t="s">
        <v>120</v>
      </c>
      <c r="BM361" s="15" t="s">
        <v>633</v>
      </c>
    </row>
    <row r="362" s="11" customFormat="1">
      <c r="B362" s="215"/>
      <c r="C362" s="216"/>
      <c r="D362" s="217" t="s">
        <v>122</v>
      </c>
      <c r="E362" s="218" t="s">
        <v>1</v>
      </c>
      <c r="F362" s="219" t="s">
        <v>226</v>
      </c>
      <c r="G362" s="216"/>
      <c r="H362" s="218" t="s">
        <v>1</v>
      </c>
      <c r="I362" s="220"/>
      <c r="J362" s="216"/>
      <c r="K362" s="216"/>
      <c r="L362" s="221"/>
      <c r="M362" s="222"/>
      <c r="N362" s="223"/>
      <c r="O362" s="223"/>
      <c r="P362" s="223"/>
      <c r="Q362" s="223"/>
      <c r="R362" s="223"/>
      <c r="S362" s="223"/>
      <c r="T362" s="224"/>
      <c r="AT362" s="225" t="s">
        <v>122</v>
      </c>
      <c r="AU362" s="225" t="s">
        <v>77</v>
      </c>
      <c r="AV362" s="11" t="s">
        <v>75</v>
      </c>
      <c r="AW362" s="11" t="s">
        <v>30</v>
      </c>
      <c r="AX362" s="11" t="s">
        <v>67</v>
      </c>
      <c r="AY362" s="225" t="s">
        <v>112</v>
      </c>
    </row>
    <row r="363" s="12" customFormat="1">
      <c r="B363" s="226"/>
      <c r="C363" s="227"/>
      <c r="D363" s="217" t="s">
        <v>122</v>
      </c>
      <c r="E363" s="228" t="s">
        <v>1</v>
      </c>
      <c r="F363" s="229" t="s">
        <v>176</v>
      </c>
      <c r="G363" s="227"/>
      <c r="H363" s="230">
        <v>12</v>
      </c>
      <c r="I363" s="231"/>
      <c r="J363" s="227"/>
      <c r="K363" s="227"/>
      <c r="L363" s="232"/>
      <c r="M363" s="233"/>
      <c r="N363" s="234"/>
      <c r="O363" s="234"/>
      <c r="P363" s="234"/>
      <c r="Q363" s="234"/>
      <c r="R363" s="234"/>
      <c r="S363" s="234"/>
      <c r="T363" s="235"/>
      <c r="AT363" s="236" t="s">
        <v>122</v>
      </c>
      <c r="AU363" s="236" t="s">
        <v>77</v>
      </c>
      <c r="AV363" s="12" t="s">
        <v>77</v>
      </c>
      <c r="AW363" s="12" t="s">
        <v>30</v>
      </c>
      <c r="AX363" s="12" t="s">
        <v>75</v>
      </c>
      <c r="AY363" s="236" t="s">
        <v>112</v>
      </c>
    </row>
    <row r="364" s="1" customFormat="1" ht="16.5" customHeight="1">
      <c r="B364" s="36"/>
      <c r="C364" s="241" t="s">
        <v>634</v>
      </c>
      <c r="D364" s="241" t="s">
        <v>275</v>
      </c>
      <c r="E364" s="242" t="s">
        <v>635</v>
      </c>
      <c r="F364" s="243" t="s">
        <v>636</v>
      </c>
      <c r="G364" s="244" t="s">
        <v>322</v>
      </c>
      <c r="H364" s="245">
        <v>4.1500000000000004</v>
      </c>
      <c r="I364" s="246"/>
      <c r="J364" s="247">
        <f>ROUND(I364*H364,2)</f>
        <v>0</v>
      </c>
      <c r="K364" s="243" t="s">
        <v>119</v>
      </c>
      <c r="L364" s="248"/>
      <c r="M364" s="249" t="s">
        <v>1</v>
      </c>
      <c r="N364" s="250" t="s">
        <v>38</v>
      </c>
      <c r="O364" s="77"/>
      <c r="P364" s="212">
        <f>O364*H364</f>
        <v>0</v>
      </c>
      <c r="Q364" s="212">
        <v>0.0073800000000000003</v>
      </c>
      <c r="R364" s="212">
        <f>Q364*H364</f>
        <v>0.030627000000000005</v>
      </c>
      <c r="S364" s="212">
        <v>0</v>
      </c>
      <c r="T364" s="213">
        <f>S364*H364</f>
        <v>0</v>
      </c>
      <c r="AR364" s="15" t="s">
        <v>154</v>
      </c>
      <c r="AT364" s="15" t="s">
        <v>275</v>
      </c>
      <c r="AU364" s="15" t="s">
        <v>77</v>
      </c>
      <c r="AY364" s="15" t="s">
        <v>112</v>
      </c>
      <c r="BE364" s="214">
        <f>IF(N364="základní",J364,0)</f>
        <v>0</v>
      </c>
      <c r="BF364" s="214">
        <f>IF(N364="snížená",J364,0)</f>
        <v>0</v>
      </c>
      <c r="BG364" s="214">
        <f>IF(N364="zákl. přenesená",J364,0)</f>
        <v>0</v>
      </c>
      <c r="BH364" s="214">
        <f>IF(N364="sníž. přenesená",J364,0)</f>
        <v>0</v>
      </c>
      <c r="BI364" s="214">
        <f>IF(N364="nulová",J364,0)</f>
        <v>0</v>
      </c>
      <c r="BJ364" s="15" t="s">
        <v>75</v>
      </c>
      <c r="BK364" s="214">
        <f>ROUND(I364*H364,2)</f>
        <v>0</v>
      </c>
      <c r="BL364" s="15" t="s">
        <v>120</v>
      </c>
      <c r="BM364" s="15" t="s">
        <v>637</v>
      </c>
    </row>
    <row r="365" s="1" customFormat="1">
      <c r="B365" s="36"/>
      <c r="C365" s="37"/>
      <c r="D365" s="217" t="s">
        <v>518</v>
      </c>
      <c r="E365" s="37"/>
      <c r="F365" s="262" t="s">
        <v>638</v>
      </c>
      <c r="G365" s="37"/>
      <c r="H365" s="37"/>
      <c r="I365" s="129"/>
      <c r="J365" s="37"/>
      <c r="K365" s="37"/>
      <c r="L365" s="41"/>
      <c r="M365" s="263"/>
      <c r="N365" s="77"/>
      <c r="O365" s="77"/>
      <c r="P365" s="77"/>
      <c r="Q365" s="77"/>
      <c r="R365" s="77"/>
      <c r="S365" s="77"/>
      <c r="T365" s="78"/>
      <c r="AT365" s="15" t="s">
        <v>518</v>
      </c>
      <c r="AU365" s="15" t="s">
        <v>77</v>
      </c>
    </row>
    <row r="366" s="11" customFormat="1">
      <c r="B366" s="215"/>
      <c r="C366" s="216"/>
      <c r="D366" s="217" t="s">
        <v>122</v>
      </c>
      <c r="E366" s="218" t="s">
        <v>1</v>
      </c>
      <c r="F366" s="219" t="s">
        <v>226</v>
      </c>
      <c r="G366" s="216"/>
      <c r="H366" s="218" t="s">
        <v>1</v>
      </c>
      <c r="I366" s="220"/>
      <c r="J366" s="216"/>
      <c r="K366" s="216"/>
      <c r="L366" s="221"/>
      <c r="M366" s="222"/>
      <c r="N366" s="223"/>
      <c r="O366" s="223"/>
      <c r="P366" s="223"/>
      <c r="Q366" s="223"/>
      <c r="R366" s="223"/>
      <c r="S366" s="223"/>
      <c r="T366" s="224"/>
      <c r="AT366" s="225" t="s">
        <v>122</v>
      </c>
      <c r="AU366" s="225" t="s">
        <v>77</v>
      </c>
      <c r="AV366" s="11" t="s">
        <v>75</v>
      </c>
      <c r="AW366" s="11" t="s">
        <v>30</v>
      </c>
      <c r="AX366" s="11" t="s">
        <v>67</v>
      </c>
      <c r="AY366" s="225" t="s">
        <v>112</v>
      </c>
    </row>
    <row r="367" s="12" customFormat="1">
      <c r="B367" s="226"/>
      <c r="C367" s="227"/>
      <c r="D367" s="217" t="s">
        <v>122</v>
      </c>
      <c r="E367" s="228" t="s">
        <v>1</v>
      </c>
      <c r="F367" s="229" t="s">
        <v>639</v>
      </c>
      <c r="G367" s="227"/>
      <c r="H367" s="230">
        <v>4.1500000000000004</v>
      </c>
      <c r="I367" s="231"/>
      <c r="J367" s="227"/>
      <c r="K367" s="227"/>
      <c r="L367" s="232"/>
      <c r="M367" s="233"/>
      <c r="N367" s="234"/>
      <c r="O367" s="234"/>
      <c r="P367" s="234"/>
      <c r="Q367" s="234"/>
      <c r="R367" s="234"/>
      <c r="S367" s="234"/>
      <c r="T367" s="235"/>
      <c r="AT367" s="236" t="s">
        <v>122</v>
      </c>
      <c r="AU367" s="236" t="s">
        <v>77</v>
      </c>
      <c r="AV367" s="12" t="s">
        <v>77</v>
      </c>
      <c r="AW367" s="12" t="s">
        <v>30</v>
      </c>
      <c r="AX367" s="12" t="s">
        <v>75</v>
      </c>
      <c r="AY367" s="236" t="s">
        <v>112</v>
      </c>
    </row>
    <row r="368" s="1" customFormat="1" ht="16.5" customHeight="1">
      <c r="B368" s="36"/>
      <c r="C368" s="203" t="s">
        <v>640</v>
      </c>
      <c r="D368" s="203" t="s">
        <v>115</v>
      </c>
      <c r="E368" s="204" t="s">
        <v>641</v>
      </c>
      <c r="F368" s="205" t="s">
        <v>642</v>
      </c>
      <c r="G368" s="206" t="s">
        <v>202</v>
      </c>
      <c r="H368" s="207">
        <v>0.20000000000000001</v>
      </c>
      <c r="I368" s="208"/>
      <c r="J368" s="209">
        <f>ROUND(I368*H368,2)</f>
        <v>0</v>
      </c>
      <c r="K368" s="205" t="s">
        <v>1</v>
      </c>
      <c r="L368" s="41"/>
      <c r="M368" s="210" t="s">
        <v>1</v>
      </c>
      <c r="N368" s="211" t="s">
        <v>38</v>
      </c>
      <c r="O368" s="77"/>
      <c r="P368" s="212">
        <f>O368*H368</f>
        <v>0</v>
      </c>
      <c r="Q368" s="212">
        <v>0</v>
      </c>
      <c r="R368" s="212">
        <f>Q368*H368</f>
        <v>0</v>
      </c>
      <c r="S368" s="212">
        <v>0</v>
      </c>
      <c r="T368" s="213">
        <f>S368*H368</f>
        <v>0</v>
      </c>
      <c r="AR368" s="15" t="s">
        <v>120</v>
      </c>
      <c r="AT368" s="15" t="s">
        <v>115</v>
      </c>
      <c r="AU368" s="15" t="s">
        <v>77</v>
      </c>
      <c r="AY368" s="15" t="s">
        <v>112</v>
      </c>
      <c r="BE368" s="214">
        <f>IF(N368="základní",J368,0)</f>
        <v>0</v>
      </c>
      <c r="BF368" s="214">
        <f>IF(N368="snížená",J368,0)</f>
        <v>0</v>
      </c>
      <c r="BG368" s="214">
        <f>IF(N368="zákl. přenesená",J368,0)</f>
        <v>0</v>
      </c>
      <c r="BH368" s="214">
        <f>IF(N368="sníž. přenesená",J368,0)</f>
        <v>0</v>
      </c>
      <c r="BI368" s="214">
        <f>IF(N368="nulová",J368,0)</f>
        <v>0</v>
      </c>
      <c r="BJ368" s="15" t="s">
        <v>75</v>
      </c>
      <c r="BK368" s="214">
        <f>ROUND(I368*H368,2)</f>
        <v>0</v>
      </c>
      <c r="BL368" s="15" t="s">
        <v>120</v>
      </c>
      <c r="BM368" s="15" t="s">
        <v>643</v>
      </c>
    </row>
    <row r="369" s="11" customFormat="1">
      <c r="B369" s="215"/>
      <c r="C369" s="216"/>
      <c r="D369" s="217" t="s">
        <v>122</v>
      </c>
      <c r="E369" s="218" t="s">
        <v>1</v>
      </c>
      <c r="F369" s="219" t="s">
        <v>226</v>
      </c>
      <c r="G369" s="216"/>
      <c r="H369" s="218" t="s">
        <v>1</v>
      </c>
      <c r="I369" s="220"/>
      <c r="J369" s="216"/>
      <c r="K369" s="216"/>
      <c r="L369" s="221"/>
      <c r="M369" s="222"/>
      <c r="N369" s="223"/>
      <c r="O369" s="223"/>
      <c r="P369" s="223"/>
      <c r="Q369" s="223"/>
      <c r="R369" s="223"/>
      <c r="S369" s="223"/>
      <c r="T369" s="224"/>
      <c r="AT369" s="225" t="s">
        <v>122</v>
      </c>
      <c r="AU369" s="225" t="s">
        <v>77</v>
      </c>
      <c r="AV369" s="11" t="s">
        <v>75</v>
      </c>
      <c r="AW369" s="11" t="s">
        <v>30</v>
      </c>
      <c r="AX369" s="11" t="s">
        <v>67</v>
      </c>
      <c r="AY369" s="225" t="s">
        <v>112</v>
      </c>
    </row>
    <row r="370" s="12" customFormat="1">
      <c r="B370" s="226"/>
      <c r="C370" s="227"/>
      <c r="D370" s="217" t="s">
        <v>122</v>
      </c>
      <c r="E370" s="228" t="s">
        <v>1</v>
      </c>
      <c r="F370" s="229" t="s">
        <v>644</v>
      </c>
      <c r="G370" s="227"/>
      <c r="H370" s="230">
        <v>0.20000000000000001</v>
      </c>
      <c r="I370" s="231"/>
      <c r="J370" s="227"/>
      <c r="K370" s="227"/>
      <c r="L370" s="232"/>
      <c r="M370" s="233"/>
      <c r="N370" s="234"/>
      <c r="O370" s="234"/>
      <c r="P370" s="234"/>
      <c r="Q370" s="234"/>
      <c r="R370" s="234"/>
      <c r="S370" s="234"/>
      <c r="T370" s="235"/>
      <c r="AT370" s="236" t="s">
        <v>122</v>
      </c>
      <c r="AU370" s="236" t="s">
        <v>77</v>
      </c>
      <c r="AV370" s="12" t="s">
        <v>77</v>
      </c>
      <c r="AW370" s="12" t="s">
        <v>30</v>
      </c>
      <c r="AX370" s="12" t="s">
        <v>75</v>
      </c>
      <c r="AY370" s="236" t="s">
        <v>112</v>
      </c>
    </row>
    <row r="371" s="10" customFormat="1" ht="22.8" customHeight="1">
      <c r="B371" s="187"/>
      <c r="C371" s="188"/>
      <c r="D371" s="189" t="s">
        <v>66</v>
      </c>
      <c r="E371" s="201" t="s">
        <v>645</v>
      </c>
      <c r="F371" s="201" t="s">
        <v>646</v>
      </c>
      <c r="G371" s="188"/>
      <c r="H371" s="188"/>
      <c r="I371" s="191"/>
      <c r="J371" s="202">
        <f>BK371</f>
        <v>0</v>
      </c>
      <c r="K371" s="188"/>
      <c r="L371" s="193"/>
      <c r="M371" s="194"/>
      <c r="N371" s="195"/>
      <c r="O371" s="195"/>
      <c r="P371" s="196">
        <f>SUM(P372:P380)</f>
        <v>0</v>
      </c>
      <c r="Q371" s="195"/>
      <c r="R371" s="196">
        <f>SUM(R372:R380)</f>
        <v>0</v>
      </c>
      <c r="S371" s="195"/>
      <c r="T371" s="197">
        <f>SUM(T372:T380)</f>
        <v>0</v>
      </c>
      <c r="AR371" s="198" t="s">
        <v>75</v>
      </c>
      <c r="AT371" s="199" t="s">
        <v>66</v>
      </c>
      <c r="AU371" s="199" t="s">
        <v>75</v>
      </c>
      <c r="AY371" s="198" t="s">
        <v>112</v>
      </c>
      <c r="BK371" s="200">
        <f>SUM(BK372:BK380)</f>
        <v>0</v>
      </c>
    </row>
    <row r="372" s="1" customFormat="1" ht="16.5" customHeight="1">
      <c r="B372" s="36"/>
      <c r="C372" s="203" t="s">
        <v>647</v>
      </c>
      <c r="D372" s="203" t="s">
        <v>115</v>
      </c>
      <c r="E372" s="204" t="s">
        <v>648</v>
      </c>
      <c r="F372" s="205" t="s">
        <v>649</v>
      </c>
      <c r="G372" s="206" t="s">
        <v>261</v>
      </c>
      <c r="H372" s="207">
        <v>130.55600000000001</v>
      </c>
      <c r="I372" s="208"/>
      <c r="J372" s="209">
        <f>ROUND(I372*H372,2)</f>
        <v>0</v>
      </c>
      <c r="K372" s="205" t="s">
        <v>119</v>
      </c>
      <c r="L372" s="41"/>
      <c r="M372" s="210" t="s">
        <v>1</v>
      </c>
      <c r="N372" s="211" t="s">
        <v>38</v>
      </c>
      <c r="O372" s="77"/>
      <c r="P372" s="212">
        <f>O372*H372</f>
        <v>0</v>
      </c>
      <c r="Q372" s="212">
        <v>0</v>
      </c>
      <c r="R372" s="212">
        <f>Q372*H372</f>
        <v>0</v>
      </c>
      <c r="S372" s="212">
        <v>0</v>
      </c>
      <c r="T372" s="213">
        <f>S372*H372</f>
        <v>0</v>
      </c>
      <c r="AR372" s="15" t="s">
        <v>120</v>
      </c>
      <c r="AT372" s="15" t="s">
        <v>115</v>
      </c>
      <c r="AU372" s="15" t="s">
        <v>77</v>
      </c>
      <c r="AY372" s="15" t="s">
        <v>112</v>
      </c>
      <c r="BE372" s="214">
        <f>IF(N372="základní",J372,0)</f>
        <v>0</v>
      </c>
      <c r="BF372" s="214">
        <f>IF(N372="snížená",J372,0)</f>
        <v>0</v>
      </c>
      <c r="BG372" s="214">
        <f>IF(N372="zákl. přenesená",J372,0)</f>
        <v>0</v>
      </c>
      <c r="BH372" s="214">
        <f>IF(N372="sníž. přenesená",J372,0)</f>
        <v>0</v>
      </c>
      <c r="BI372" s="214">
        <f>IF(N372="nulová",J372,0)</f>
        <v>0</v>
      </c>
      <c r="BJ372" s="15" t="s">
        <v>75</v>
      </c>
      <c r="BK372" s="214">
        <f>ROUND(I372*H372,2)</f>
        <v>0</v>
      </c>
      <c r="BL372" s="15" t="s">
        <v>120</v>
      </c>
      <c r="BM372" s="15" t="s">
        <v>650</v>
      </c>
    </row>
    <row r="373" s="1" customFormat="1" ht="22.5" customHeight="1">
      <c r="B373" s="36"/>
      <c r="C373" s="203" t="s">
        <v>651</v>
      </c>
      <c r="D373" s="203" t="s">
        <v>115</v>
      </c>
      <c r="E373" s="204" t="s">
        <v>652</v>
      </c>
      <c r="F373" s="205" t="s">
        <v>653</v>
      </c>
      <c r="G373" s="206" t="s">
        <v>261</v>
      </c>
      <c r="H373" s="207">
        <v>2731.8339999999998</v>
      </c>
      <c r="I373" s="208"/>
      <c r="J373" s="209">
        <f>ROUND(I373*H373,2)</f>
        <v>0</v>
      </c>
      <c r="K373" s="205" t="s">
        <v>119</v>
      </c>
      <c r="L373" s="41"/>
      <c r="M373" s="210" t="s">
        <v>1</v>
      </c>
      <c r="N373" s="211" t="s">
        <v>38</v>
      </c>
      <c r="O373" s="77"/>
      <c r="P373" s="212">
        <f>O373*H373</f>
        <v>0</v>
      </c>
      <c r="Q373" s="212">
        <v>0</v>
      </c>
      <c r="R373" s="212">
        <f>Q373*H373</f>
        <v>0</v>
      </c>
      <c r="S373" s="212">
        <v>0</v>
      </c>
      <c r="T373" s="213">
        <f>S373*H373</f>
        <v>0</v>
      </c>
      <c r="AR373" s="15" t="s">
        <v>120</v>
      </c>
      <c r="AT373" s="15" t="s">
        <v>115</v>
      </c>
      <c r="AU373" s="15" t="s">
        <v>77</v>
      </c>
      <c r="AY373" s="15" t="s">
        <v>112</v>
      </c>
      <c r="BE373" s="214">
        <f>IF(N373="základní",J373,0)</f>
        <v>0</v>
      </c>
      <c r="BF373" s="214">
        <f>IF(N373="snížená",J373,0)</f>
        <v>0</v>
      </c>
      <c r="BG373" s="214">
        <f>IF(N373="zákl. přenesená",J373,0)</f>
        <v>0</v>
      </c>
      <c r="BH373" s="214">
        <f>IF(N373="sníž. přenesená",J373,0)</f>
        <v>0</v>
      </c>
      <c r="BI373" s="214">
        <f>IF(N373="nulová",J373,0)</f>
        <v>0</v>
      </c>
      <c r="BJ373" s="15" t="s">
        <v>75</v>
      </c>
      <c r="BK373" s="214">
        <f>ROUND(I373*H373,2)</f>
        <v>0</v>
      </c>
      <c r="BL373" s="15" t="s">
        <v>120</v>
      </c>
      <c r="BM373" s="15" t="s">
        <v>654</v>
      </c>
    </row>
    <row r="374" s="12" customFormat="1">
      <c r="B374" s="226"/>
      <c r="C374" s="227"/>
      <c r="D374" s="217" t="s">
        <v>122</v>
      </c>
      <c r="E374" s="228" t="s">
        <v>1</v>
      </c>
      <c r="F374" s="229" t="s">
        <v>655</v>
      </c>
      <c r="G374" s="227"/>
      <c r="H374" s="230">
        <v>2403.1840000000002</v>
      </c>
      <c r="I374" s="231"/>
      <c r="J374" s="227"/>
      <c r="K374" s="227"/>
      <c r="L374" s="232"/>
      <c r="M374" s="233"/>
      <c r="N374" s="234"/>
      <c r="O374" s="234"/>
      <c r="P374" s="234"/>
      <c r="Q374" s="234"/>
      <c r="R374" s="234"/>
      <c r="S374" s="234"/>
      <c r="T374" s="235"/>
      <c r="AT374" s="236" t="s">
        <v>122</v>
      </c>
      <c r="AU374" s="236" t="s">
        <v>77</v>
      </c>
      <c r="AV374" s="12" t="s">
        <v>77</v>
      </c>
      <c r="AW374" s="12" t="s">
        <v>30</v>
      </c>
      <c r="AX374" s="12" t="s">
        <v>67</v>
      </c>
      <c r="AY374" s="236" t="s">
        <v>112</v>
      </c>
    </row>
    <row r="375" s="12" customFormat="1">
      <c r="B375" s="226"/>
      <c r="C375" s="227"/>
      <c r="D375" s="217" t="s">
        <v>122</v>
      </c>
      <c r="E375" s="228" t="s">
        <v>1</v>
      </c>
      <c r="F375" s="229" t="s">
        <v>656</v>
      </c>
      <c r="G375" s="227"/>
      <c r="H375" s="230">
        <v>328.64999999999998</v>
      </c>
      <c r="I375" s="231"/>
      <c r="J375" s="227"/>
      <c r="K375" s="227"/>
      <c r="L375" s="232"/>
      <c r="M375" s="233"/>
      <c r="N375" s="234"/>
      <c r="O375" s="234"/>
      <c r="P375" s="234"/>
      <c r="Q375" s="234"/>
      <c r="R375" s="234"/>
      <c r="S375" s="234"/>
      <c r="T375" s="235"/>
      <c r="AT375" s="236" t="s">
        <v>122</v>
      </c>
      <c r="AU375" s="236" t="s">
        <v>77</v>
      </c>
      <c r="AV375" s="12" t="s">
        <v>77</v>
      </c>
      <c r="AW375" s="12" t="s">
        <v>30</v>
      </c>
      <c r="AX375" s="12" t="s">
        <v>67</v>
      </c>
      <c r="AY375" s="236" t="s">
        <v>112</v>
      </c>
    </row>
    <row r="376" s="13" customFormat="1">
      <c r="B376" s="251"/>
      <c r="C376" s="252"/>
      <c r="D376" s="217" t="s">
        <v>122</v>
      </c>
      <c r="E376" s="253" t="s">
        <v>1</v>
      </c>
      <c r="F376" s="254" t="s">
        <v>334</v>
      </c>
      <c r="G376" s="252"/>
      <c r="H376" s="255">
        <v>2731.8340000000003</v>
      </c>
      <c r="I376" s="256"/>
      <c r="J376" s="252"/>
      <c r="K376" s="252"/>
      <c r="L376" s="257"/>
      <c r="M376" s="258"/>
      <c r="N376" s="259"/>
      <c r="O376" s="259"/>
      <c r="P376" s="259"/>
      <c r="Q376" s="259"/>
      <c r="R376" s="259"/>
      <c r="S376" s="259"/>
      <c r="T376" s="260"/>
      <c r="AT376" s="261" t="s">
        <v>122</v>
      </c>
      <c r="AU376" s="261" t="s">
        <v>77</v>
      </c>
      <c r="AV376" s="13" t="s">
        <v>120</v>
      </c>
      <c r="AW376" s="13" t="s">
        <v>30</v>
      </c>
      <c r="AX376" s="13" t="s">
        <v>75</v>
      </c>
      <c r="AY376" s="261" t="s">
        <v>112</v>
      </c>
    </row>
    <row r="377" s="1" customFormat="1" ht="22.5" customHeight="1">
      <c r="B377" s="36"/>
      <c r="C377" s="203" t="s">
        <v>657</v>
      </c>
      <c r="D377" s="203" t="s">
        <v>115</v>
      </c>
      <c r="E377" s="204" t="s">
        <v>658</v>
      </c>
      <c r="F377" s="205" t="s">
        <v>659</v>
      </c>
      <c r="G377" s="206" t="s">
        <v>261</v>
      </c>
      <c r="H377" s="207">
        <v>111.776</v>
      </c>
      <c r="I377" s="208"/>
      <c r="J377" s="209">
        <f>ROUND(I377*H377,2)</f>
        <v>0</v>
      </c>
      <c r="K377" s="205" t="s">
        <v>119</v>
      </c>
      <c r="L377" s="41"/>
      <c r="M377" s="210" t="s">
        <v>1</v>
      </c>
      <c r="N377" s="211" t="s">
        <v>38</v>
      </c>
      <c r="O377" s="77"/>
      <c r="P377" s="212">
        <f>O377*H377</f>
        <v>0</v>
      </c>
      <c r="Q377" s="212">
        <v>0</v>
      </c>
      <c r="R377" s="212">
        <f>Q377*H377</f>
        <v>0</v>
      </c>
      <c r="S377" s="212">
        <v>0</v>
      </c>
      <c r="T377" s="213">
        <f>S377*H377</f>
        <v>0</v>
      </c>
      <c r="AR377" s="15" t="s">
        <v>120</v>
      </c>
      <c r="AT377" s="15" t="s">
        <v>115</v>
      </c>
      <c r="AU377" s="15" t="s">
        <v>77</v>
      </c>
      <c r="AY377" s="15" t="s">
        <v>112</v>
      </c>
      <c r="BE377" s="214">
        <f>IF(N377="základní",J377,0)</f>
        <v>0</v>
      </c>
      <c r="BF377" s="214">
        <f>IF(N377="snížená",J377,0)</f>
        <v>0</v>
      </c>
      <c r="BG377" s="214">
        <f>IF(N377="zákl. přenesená",J377,0)</f>
        <v>0</v>
      </c>
      <c r="BH377" s="214">
        <f>IF(N377="sníž. přenesená",J377,0)</f>
        <v>0</v>
      </c>
      <c r="BI377" s="214">
        <f>IF(N377="nulová",J377,0)</f>
        <v>0</v>
      </c>
      <c r="BJ377" s="15" t="s">
        <v>75</v>
      </c>
      <c r="BK377" s="214">
        <f>ROUND(I377*H377,2)</f>
        <v>0</v>
      </c>
      <c r="BL377" s="15" t="s">
        <v>120</v>
      </c>
      <c r="BM377" s="15" t="s">
        <v>660</v>
      </c>
    </row>
    <row r="378" s="12" customFormat="1">
      <c r="B378" s="226"/>
      <c r="C378" s="227"/>
      <c r="D378" s="217" t="s">
        <v>122</v>
      </c>
      <c r="E378" s="228" t="s">
        <v>1</v>
      </c>
      <c r="F378" s="229" t="s">
        <v>661</v>
      </c>
      <c r="G378" s="227"/>
      <c r="H378" s="230">
        <v>111.776</v>
      </c>
      <c r="I378" s="231"/>
      <c r="J378" s="227"/>
      <c r="K378" s="227"/>
      <c r="L378" s="232"/>
      <c r="M378" s="233"/>
      <c r="N378" s="234"/>
      <c r="O378" s="234"/>
      <c r="P378" s="234"/>
      <c r="Q378" s="234"/>
      <c r="R378" s="234"/>
      <c r="S378" s="234"/>
      <c r="T378" s="235"/>
      <c r="AT378" s="236" t="s">
        <v>122</v>
      </c>
      <c r="AU378" s="236" t="s">
        <v>77</v>
      </c>
      <c r="AV378" s="12" t="s">
        <v>77</v>
      </c>
      <c r="AW378" s="12" t="s">
        <v>30</v>
      </c>
      <c r="AX378" s="12" t="s">
        <v>75</v>
      </c>
      <c r="AY378" s="236" t="s">
        <v>112</v>
      </c>
    </row>
    <row r="379" s="1" customFormat="1" ht="22.5" customHeight="1">
      <c r="B379" s="36"/>
      <c r="C379" s="203" t="s">
        <v>662</v>
      </c>
      <c r="D379" s="203" t="s">
        <v>115</v>
      </c>
      <c r="E379" s="204" t="s">
        <v>663</v>
      </c>
      <c r="F379" s="205" t="s">
        <v>664</v>
      </c>
      <c r="G379" s="206" t="s">
        <v>261</v>
      </c>
      <c r="H379" s="207">
        <v>18.780000000000001</v>
      </c>
      <c r="I379" s="208"/>
      <c r="J379" s="209">
        <f>ROUND(I379*H379,2)</f>
        <v>0</v>
      </c>
      <c r="K379" s="205" t="s">
        <v>119</v>
      </c>
      <c r="L379" s="41"/>
      <c r="M379" s="210" t="s">
        <v>1</v>
      </c>
      <c r="N379" s="211" t="s">
        <v>38</v>
      </c>
      <c r="O379" s="77"/>
      <c r="P379" s="212">
        <f>O379*H379</f>
        <v>0</v>
      </c>
      <c r="Q379" s="212">
        <v>0</v>
      </c>
      <c r="R379" s="212">
        <f>Q379*H379</f>
        <v>0</v>
      </c>
      <c r="S379" s="212">
        <v>0</v>
      </c>
      <c r="T379" s="213">
        <f>S379*H379</f>
        <v>0</v>
      </c>
      <c r="AR379" s="15" t="s">
        <v>120</v>
      </c>
      <c r="AT379" s="15" t="s">
        <v>115</v>
      </c>
      <c r="AU379" s="15" t="s">
        <v>77</v>
      </c>
      <c r="AY379" s="15" t="s">
        <v>112</v>
      </c>
      <c r="BE379" s="214">
        <f>IF(N379="základní",J379,0)</f>
        <v>0</v>
      </c>
      <c r="BF379" s="214">
        <f>IF(N379="snížená",J379,0)</f>
        <v>0</v>
      </c>
      <c r="BG379" s="214">
        <f>IF(N379="zákl. přenesená",J379,0)</f>
        <v>0</v>
      </c>
      <c r="BH379" s="214">
        <f>IF(N379="sníž. přenesená",J379,0)</f>
        <v>0</v>
      </c>
      <c r="BI379" s="214">
        <f>IF(N379="nulová",J379,0)</f>
        <v>0</v>
      </c>
      <c r="BJ379" s="15" t="s">
        <v>75</v>
      </c>
      <c r="BK379" s="214">
        <f>ROUND(I379*H379,2)</f>
        <v>0</v>
      </c>
      <c r="BL379" s="15" t="s">
        <v>120</v>
      </c>
      <c r="BM379" s="15" t="s">
        <v>665</v>
      </c>
    </row>
    <row r="380" s="12" customFormat="1">
      <c r="B380" s="226"/>
      <c r="C380" s="227"/>
      <c r="D380" s="217" t="s">
        <v>122</v>
      </c>
      <c r="E380" s="228" t="s">
        <v>1</v>
      </c>
      <c r="F380" s="229" t="s">
        <v>666</v>
      </c>
      <c r="G380" s="227"/>
      <c r="H380" s="230">
        <v>18.780000000000001</v>
      </c>
      <c r="I380" s="231"/>
      <c r="J380" s="227"/>
      <c r="K380" s="227"/>
      <c r="L380" s="232"/>
      <c r="M380" s="233"/>
      <c r="N380" s="234"/>
      <c r="O380" s="234"/>
      <c r="P380" s="234"/>
      <c r="Q380" s="234"/>
      <c r="R380" s="234"/>
      <c r="S380" s="234"/>
      <c r="T380" s="235"/>
      <c r="AT380" s="236" t="s">
        <v>122</v>
      </c>
      <c r="AU380" s="236" t="s">
        <v>77</v>
      </c>
      <c r="AV380" s="12" t="s">
        <v>77</v>
      </c>
      <c r="AW380" s="12" t="s">
        <v>30</v>
      </c>
      <c r="AX380" s="12" t="s">
        <v>75</v>
      </c>
      <c r="AY380" s="236" t="s">
        <v>112</v>
      </c>
    </row>
    <row r="381" s="10" customFormat="1" ht="22.8" customHeight="1">
      <c r="B381" s="187"/>
      <c r="C381" s="188"/>
      <c r="D381" s="189" t="s">
        <v>66</v>
      </c>
      <c r="E381" s="201" t="s">
        <v>667</v>
      </c>
      <c r="F381" s="201" t="s">
        <v>668</v>
      </c>
      <c r="G381" s="188"/>
      <c r="H381" s="188"/>
      <c r="I381" s="191"/>
      <c r="J381" s="202">
        <f>BK381</f>
        <v>0</v>
      </c>
      <c r="K381" s="188"/>
      <c r="L381" s="193"/>
      <c r="M381" s="194"/>
      <c r="N381" s="195"/>
      <c r="O381" s="195"/>
      <c r="P381" s="196">
        <f>P382</f>
        <v>0</v>
      </c>
      <c r="Q381" s="195"/>
      <c r="R381" s="196">
        <f>R382</f>
        <v>0</v>
      </c>
      <c r="S381" s="195"/>
      <c r="T381" s="197">
        <f>T382</f>
        <v>0</v>
      </c>
      <c r="AR381" s="198" t="s">
        <v>75</v>
      </c>
      <c r="AT381" s="199" t="s">
        <v>66</v>
      </c>
      <c r="AU381" s="199" t="s">
        <v>75</v>
      </c>
      <c r="AY381" s="198" t="s">
        <v>112</v>
      </c>
      <c r="BK381" s="200">
        <f>BK382</f>
        <v>0</v>
      </c>
    </row>
    <row r="382" s="1" customFormat="1" ht="16.5" customHeight="1">
      <c r="B382" s="36"/>
      <c r="C382" s="203" t="s">
        <v>619</v>
      </c>
      <c r="D382" s="203" t="s">
        <v>115</v>
      </c>
      <c r="E382" s="204" t="s">
        <v>669</v>
      </c>
      <c r="F382" s="205" t="s">
        <v>670</v>
      </c>
      <c r="G382" s="206" t="s">
        <v>261</v>
      </c>
      <c r="H382" s="207">
        <v>168.297</v>
      </c>
      <c r="I382" s="208"/>
      <c r="J382" s="209">
        <f>ROUND(I382*H382,2)</f>
        <v>0</v>
      </c>
      <c r="K382" s="205" t="s">
        <v>119</v>
      </c>
      <c r="L382" s="41"/>
      <c r="M382" s="210" t="s">
        <v>1</v>
      </c>
      <c r="N382" s="211" t="s">
        <v>38</v>
      </c>
      <c r="O382" s="77"/>
      <c r="P382" s="212">
        <f>O382*H382</f>
        <v>0</v>
      </c>
      <c r="Q382" s="212">
        <v>0</v>
      </c>
      <c r="R382" s="212">
        <f>Q382*H382</f>
        <v>0</v>
      </c>
      <c r="S382" s="212">
        <v>0</v>
      </c>
      <c r="T382" s="213">
        <f>S382*H382</f>
        <v>0</v>
      </c>
      <c r="AR382" s="15" t="s">
        <v>120</v>
      </c>
      <c r="AT382" s="15" t="s">
        <v>115</v>
      </c>
      <c r="AU382" s="15" t="s">
        <v>77</v>
      </c>
      <c r="AY382" s="15" t="s">
        <v>112</v>
      </c>
      <c r="BE382" s="214">
        <f>IF(N382="základní",J382,0)</f>
        <v>0</v>
      </c>
      <c r="BF382" s="214">
        <f>IF(N382="snížená",J382,0)</f>
        <v>0</v>
      </c>
      <c r="BG382" s="214">
        <f>IF(N382="zákl. přenesená",J382,0)</f>
        <v>0</v>
      </c>
      <c r="BH382" s="214">
        <f>IF(N382="sníž. přenesená",J382,0)</f>
        <v>0</v>
      </c>
      <c r="BI382" s="214">
        <f>IF(N382="nulová",J382,0)</f>
        <v>0</v>
      </c>
      <c r="BJ382" s="15" t="s">
        <v>75</v>
      </c>
      <c r="BK382" s="214">
        <f>ROUND(I382*H382,2)</f>
        <v>0</v>
      </c>
      <c r="BL382" s="15" t="s">
        <v>120</v>
      </c>
      <c r="BM382" s="15" t="s">
        <v>671</v>
      </c>
    </row>
    <row r="383" s="10" customFormat="1" ht="25.92" customHeight="1">
      <c r="B383" s="187"/>
      <c r="C383" s="188"/>
      <c r="D383" s="189" t="s">
        <v>66</v>
      </c>
      <c r="E383" s="190" t="s">
        <v>672</v>
      </c>
      <c r="F383" s="190" t="s">
        <v>673</v>
      </c>
      <c r="G383" s="188"/>
      <c r="H383" s="188"/>
      <c r="I383" s="191"/>
      <c r="J383" s="192">
        <f>BK383</f>
        <v>0</v>
      </c>
      <c r="K383" s="188"/>
      <c r="L383" s="193"/>
      <c r="M383" s="194"/>
      <c r="N383" s="195"/>
      <c r="O383" s="195"/>
      <c r="P383" s="196">
        <f>P384+P404+P420</f>
        <v>0</v>
      </c>
      <c r="Q383" s="195"/>
      <c r="R383" s="196">
        <f>R384+R404+R420</f>
        <v>1.859874</v>
      </c>
      <c r="S383" s="195"/>
      <c r="T383" s="197">
        <f>T384+T404+T420</f>
        <v>0</v>
      </c>
      <c r="AR383" s="198" t="s">
        <v>77</v>
      </c>
      <c r="AT383" s="199" t="s">
        <v>66</v>
      </c>
      <c r="AU383" s="199" t="s">
        <v>67</v>
      </c>
      <c r="AY383" s="198" t="s">
        <v>112</v>
      </c>
      <c r="BK383" s="200">
        <f>BK384+BK404+BK420</f>
        <v>0</v>
      </c>
    </row>
    <row r="384" s="10" customFormat="1" ht="22.8" customHeight="1">
      <c r="B384" s="187"/>
      <c r="C384" s="188"/>
      <c r="D384" s="189" t="s">
        <v>66</v>
      </c>
      <c r="E384" s="201" t="s">
        <v>674</v>
      </c>
      <c r="F384" s="201" t="s">
        <v>675</v>
      </c>
      <c r="G384" s="188"/>
      <c r="H384" s="188"/>
      <c r="I384" s="191"/>
      <c r="J384" s="202">
        <f>BK384</f>
        <v>0</v>
      </c>
      <c r="K384" s="188"/>
      <c r="L384" s="193"/>
      <c r="M384" s="194"/>
      <c r="N384" s="195"/>
      <c r="O384" s="195"/>
      <c r="P384" s="196">
        <f>SUM(P385:P403)</f>
        <v>0</v>
      </c>
      <c r="Q384" s="195"/>
      <c r="R384" s="196">
        <f>SUM(R385:R403)</f>
        <v>1.814778</v>
      </c>
      <c r="S384" s="195"/>
      <c r="T384" s="197">
        <f>SUM(T385:T403)</f>
        <v>0</v>
      </c>
      <c r="AR384" s="198" t="s">
        <v>77</v>
      </c>
      <c r="AT384" s="199" t="s">
        <v>66</v>
      </c>
      <c r="AU384" s="199" t="s">
        <v>75</v>
      </c>
      <c r="AY384" s="198" t="s">
        <v>112</v>
      </c>
      <c r="BK384" s="200">
        <f>SUM(BK385:BK403)</f>
        <v>0</v>
      </c>
    </row>
    <row r="385" s="1" customFormat="1" ht="22.5" customHeight="1">
      <c r="B385" s="36"/>
      <c r="C385" s="203" t="s">
        <v>676</v>
      </c>
      <c r="D385" s="203" t="s">
        <v>115</v>
      </c>
      <c r="E385" s="204" t="s">
        <v>677</v>
      </c>
      <c r="F385" s="205" t="s">
        <v>678</v>
      </c>
      <c r="G385" s="206" t="s">
        <v>202</v>
      </c>
      <c r="H385" s="207">
        <v>207.005</v>
      </c>
      <c r="I385" s="208"/>
      <c r="J385" s="209">
        <f>ROUND(I385*H385,2)</f>
        <v>0</v>
      </c>
      <c r="K385" s="205" t="s">
        <v>119</v>
      </c>
      <c r="L385" s="41"/>
      <c r="M385" s="210" t="s">
        <v>1</v>
      </c>
      <c r="N385" s="211" t="s">
        <v>38</v>
      </c>
      <c r="O385" s="77"/>
      <c r="P385" s="212">
        <f>O385*H385</f>
        <v>0</v>
      </c>
      <c r="Q385" s="212">
        <v>0</v>
      </c>
      <c r="R385" s="212">
        <f>Q385*H385</f>
        <v>0</v>
      </c>
      <c r="S385" s="212">
        <v>0</v>
      </c>
      <c r="T385" s="213">
        <f>S385*H385</f>
        <v>0</v>
      </c>
      <c r="AR385" s="15" t="s">
        <v>293</v>
      </c>
      <c r="AT385" s="15" t="s">
        <v>115</v>
      </c>
      <c r="AU385" s="15" t="s">
        <v>77</v>
      </c>
      <c r="AY385" s="15" t="s">
        <v>112</v>
      </c>
      <c r="BE385" s="214">
        <f>IF(N385="základní",J385,0)</f>
        <v>0</v>
      </c>
      <c r="BF385" s="214">
        <f>IF(N385="snížená",J385,0)</f>
        <v>0</v>
      </c>
      <c r="BG385" s="214">
        <f>IF(N385="zákl. přenesená",J385,0)</f>
        <v>0</v>
      </c>
      <c r="BH385" s="214">
        <f>IF(N385="sníž. přenesená",J385,0)</f>
        <v>0</v>
      </c>
      <c r="BI385" s="214">
        <f>IF(N385="nulová",J385,0)</f>
        <v>0</v>
      </c>
      <c r="BJ385" s="15" t="s">
        <v>75</v>
      </c>
      <c r="BK385" s="214">
        <f>ROUND(I385*H385,2)</f>
        <v>0</v>
      </c>
      <c r="BL385" s="15" t="s">
        <v>293</v>
      </c>
      <c r="BM385" s="15" t="s">
        <v>679</v>
      </c>
    </row>
    <row r="386" s="11" customFormat="1">
      <c r="B386" s="215"/>
      <c r="C386" s="216"/>
      <c r="D386" s="217" t="s">
        <v>122</v>
      </c>
      <c r="E386" s="218" t="s">
        <v>1</v>
      </c>
      <c r="F386" s="219" t="s">
        <v>226</v>
      </c>
      <c r="G386" s="216"/>
      <c r="H386" s="218" t="s">
        <v>1</v>
      </c>
      <c r="I386" s="220"/>
      <c r="J386" s="216"/>
      <c r="K386" s="216"/>
      <c r="L386" s="221"/>
      <c r="M386" s="222"/>
      <c r="N386" s="223"/>
      <c r="O386" s="223"/>
      <c r="P386" s="223"/>
      <c r="Q386" s="223"/>
      <c r="R386" s="223"/>
      <c r="S386" s="223"/>
      <c r="T386" s="224"/>
      <c r="AT386" s="225" t="s">
        <v>122</v>
      </c>
      <c r="AU386" s="225" t="s">
        <v>77</v>
      </c>
      <c r="AV386" s="11" t="s">
        <v>75</v>
      </c>
      <c r="AW386" s="11" t="s">
        <v>30</v>
      </c>
      <c r="AX386" s="11" t="s">
        <v>67</v>
      </c>
      <c r="AY386" s="225" t="s">
        <v>112</v>
      </c>
    </row>
    <row r="387" s="12" customFormat="1">
      <c r="B387" s="226"/>
      <c r="C387" s="227"/>
      <c r="D387" s="217" t="s">
        <v>122</v>
      </c>
      <c r="E387" s="228" t="s">
        <v>1</v>
      </c>
      <c r="F387" s="229" t="s">
        <v>680</v>
      </c>
      <c r="G387" s="227"/>
      <c r="H387" s="230">
        <v>207.005</v>
      </c>
      <c r="I387" s="231"/>
      <c r="J387" s="227"/>
      <c r="K387" s="227"/>
      <c r="L387" s="232"/>
      <c r="M387" s="233"/>
      <c r="N387" s="234"/>
      <c r="O387" s="234"/>
      <c r="P387" s="234"/>
      <c r="Q387" s="234"/>
      <c r="R387" s="234"/>
      <c r="S387" s="234"/>
      <c r="T387" s="235"/>
      <c r="AT387" s="236" t="s">
        <v>122</v>
      </c>
      <c r="AU387" s="236" t="s">
        <v>77</v>
      </c>
      <c r="AV387" s="12" t="s">
        <v>77</v>
      </c>
      <c r="AW387" s="12" t="s">
        <v>30</v>
      </c>
      <c r="AX387" s="12" t="s">
        <v>75</v>
      </c>
      <c r="AY387" s="236" t="s">
        <v>112</v>
      </c>
    </row>
    <row r="388" s="1" customFormat="1" ht="22.5" customHeight="1">
      <c r="B388" s="36"/>
      <c r="C388" s="203" t="s">
        <v>681</v>
      </c>
      <c r="D388" s="203" t="s">
        <v>115</v>
      </c>
      <c r="E388" s="204" t="s">
        <v>682</v>
      </c>
      <c r="F388" s="205" t="s">
        <v>683</v>
      </c>
      <c r="G388" s="206" t="s">
        <v>202</v>
      </c>
      <c r="H388" s="207">
        <v>297.10000000000002</v>
      </c>
      <c r="I388" s="208"/>
      <c r="J388" s="209">
        <f>ROUND(I388*H388,2)</f>
        <v>0</v>
      </c>
      <c r="K388" s="205" t="s">
        <v>119</v>
      </c>
      <c r="L388" s="41"/>
      <c r="M388" s="210" t="s">
        <v>1</v>
      </c>
      <c r="N388" s="211" t="s">
        <v>38</v>
      </c>
      <c r="O388" s="77"/>
      <c r="P388" s="212">
        <f>O388*H388</f>
        <v>0</v>
      </c>
      <c r="Q388" s="212">
        <v>0</v>
      </c>
      <c r="R388" s="212">
        <f>Q388*H388</f>
        <v>0</v>
      </c>
      <c r="S388" s="212">
        <v>0</v>
      </c>
      <c r="T388" s="213">
        <f>S388*H388</f>
        <v>0</v>
      </c>
      <c r="AR388" s="15" t="s">
        <v>293</v>
      </c>
      <c r="AT388" s="15" t="s">
        <v>115</v>
      </c>
      <c r="AU388" s="15" t="s">
        <v>77</v>
      </c>
      <c r="AY388" s="15" t="s">
        <v>112</v>
      </c>
      <c r="BE388" s="214">
        <f>IF(N388="základní",J388,0)</f>
        <v>0</v>
      </c>
      <c r="BF388" s="214">
        <f>IF(N388="snížená",J388,0)</f>
        <v>0</v>
      </c>
      <c r="BG388" s="214">
        <f>IF(N388="zákl. přenesená",J388,0)</f>
        <v>0</v>
      </c>
      <c r="BH388" s="214">
        <f>IF(N388="sníž. přenesená",J388,0)</f>
        <v>0</v>
      </c>
      <c r="BI388" s="214">
        <f>IF(N388="nulová",J388,0)</f>
        <v>0</v>
      </c>
      <c r="BJ388" s="15" t="s">
        <v>75</v>
      </c>
      <c r="BK388" s="214">
        <f>ROUND(I388*H388,2)</f>
        <v>0</v>
      </c>
      <c r="BL388" s="15" t="s">
        <v>293</v>
      </c>
      <c r="BM388" s="15" t="s">
        <v>684</v>
      </c>
    </row>
    <row r="389" s="11" customFormat="1">
      <c r="B389" s="215"/>
      <c r="C389" s="216"/>
      <c r="D389" s="217" t="s">
        <v>122</v>
      </c>
      <c r="E389" s="218" t="s">
        <v>1</v>
      </c>
      <c r="F389" s="219" t="s">
        <v>226</v>
      </c>
      <c r="G389" s="216"/>
      <c r="H389" s="218" t="s">
        <v>1</v>
      </c>
      <c r="I389" s="220"/>
      <c r="J389" s="216"/>
      <c r="K389" s="216"/>
      <c r="L389" s="221"/>
      <c r="M389" s="222"/>
      <c r="N389" s="223"/>
      <c r="O389" s="223"/>
      <c r="P389" s="223"/>
      <c r="Q389" s="223"/>
      <c r="R389" s="223"/>
      <c r="S389" s="223"/>
      <c r="T389" s="224"/>
      <c r="AT389" s="225" t="s">
        <v>122</v>
      </c>
      <c r="AU389" s="225" t="s">
        <v>77</v>
      </c>
      <c r="AV389" s="11" t="s">
        <v>75</v>
      </c>
      <c r="AW389" s="11" t="s">
        <v>30</v>
      </c>
      <c r="AX389" s="11" t="s">
        <v>67</v>
      </c>
      <c r="AY389" s="225" t="s">
        <v>112</v>
      </c>
    </row>
    <row r="390" s="12" customFormat="1">
      <c r="B390" s="226"/>
      <c r="C390" s="227"/>
      <c r="D390" s="217" t="s">
        <v>122</v>
      </c>
      <c r="E390" s="228" t="s">
        <v>1</v>
      </c>
      <c r="F390" s="229" t="s">
        <v>685</v>
      </c>
      <c r="G390" s="227"/>
      <c r="H390" s="230">
        <v>297.10000000000002</v>
      </c>
      <c r="I390" s="231"/>
      <c r="J390" s="227"/>
      <c r="K390" s="227"/>
      <c r="L390" s="232"/>
      <c r="M390" s="233"/>
      <c r="N390" s="234"/>
      <c r="O390" s="234"/>
      <c r="P390" s="234"/>
      <c r="Q390" s="234"/>
      <c r="R390" s="234"/>
      <c r="S390" s="234"/>
      <c r="T390" s="235"/>
      <c r="AT390" s="236" t="s">
        <v>122</v>
      </c>
      <c r="AU390" s="236" t="s">
        <v>77</v>
      </c>
      <c r="AV390" s="12" t="s">
        <v>77</v>
      </c>
      <c r="AW390" s="12" t="s">
        <v>30</v>
      </c>
      <c r="AX390" s="12" t="s">
        <v>75</v>
      </c>
      <c r="AY390" s="236" t="s">
        <v>112</v>
      </c>
    </row>
    <row r="391" s="1" customFormat="1" ht="22.5" customHeight="1">
      <c r="B391" s="36"/>
      <c r="C391" s="241" t="s">
        <v>686</v>
      </c>
      <c r="D391" s="241" t="s">
        <v>275</v>
      </c>
      <c r="E391" s="242" t="s">
        <v>687</v>
      </c>
      <c r="F391" s="243" t="s">
        <v>688</v>
      </c>
      <c r="G391" s="244" t="s">
        <v>278</v>
      </c>
      <c r="H391" s="245">
        <v>1814.778</v>
      </c>
      <c r="I391" s="246"/>
      <c r="J391" s="247">
        <f>ROUND(I391*H391,2)</f>
        <v>0</v>
      </c>
      <c r="K391" s="243" t="s">
        <v>1</v>
      </c>
      <c r="L391" s="248"/>
      <c r="M391" s="249" t="s">
        <v>1</v>
      </c>
      <c r="N391" s="250" t="s">
        <v>38</v>
      </c>
      <c r="O391" s="77"/>
      <c r="P391" s="212">
        <f>O391*H391</f>
        <v>0</v>
      </c>
      <c r="Q391" s="212">
        <v>0.001</v>
      </c>
      <c r="R391" s="212">
        <f>Q391*H391</f>
        <v>1.814778</v>
      </c>
      <c r="S391" s="212">
        <v>0</v>
      </c>
      <c r="T391" s="213">
        <f>S391*H391</f>
        <v>0</v>
      </c>
      <c r="AR391" s="15" t="s">
        <v>380</v>
      </c>
      <c r="AT391" s="15" t="s">
        <v>275</v>
      </c>
      <c r="AU391" s="15" t="s">
        <v>77</v>
      </c>
      <c r="AY391" s="15" t="s">
        <v>112</v>
      </c>
      <c r="BE391" s="214">
        <f>IF(N391="základní",J391,0)</f>
        <v>0</v>
      </c>
      <c r="BF391" s="214">
        <f>IF(N391="snížená",J391,0)</f>
        <v>0</v>
      </c>
      <c r="BG391" s="214">
        <f>IF(N391="zákl. přenesená",J391,0)</f>
        <v>0</v>
      </c>
      <c r="BH391" s="214">
        <f>IF(N391="sníž. přenesená",J391,0)</f>
        <v>0</v>
      </c>
      <c r="BI391" s="214">
        <f>IF(N391="nulová",J391,0)</f>
        <v>0</v>
      </c>
      <c r="BJ391" s="15" t="s">
        <v>75</v>
      </c>
      <c r="BK391" s="214">
        <f>ROUND(I391*H391,2)</f>
        <v>0</v>
      </c>
      <c r="BL391" s="15" t="s">
        <v>293</v>
      </c>
      <c r="BM391" s="15" t="s">
        <v>689</v>
      </c>
    </row>
    <row r="392" s="1" customFormat="1">
      <c r="B392" s="36"/>
      <c r="C392" s="37"/>
      <c r="D392" s="217" t="s">
        <v>518</v>
      </c>
      <c r="E392" s="37"/>
      <c r="F392" s="262" t="s">
        <v>690</v>
      </c>
      <c r="G392" s="37"/>
      <c r="H392" s="37"/>
      <c r="I392" s="129"/>
      <c r="J392" s="37"/>
      <c r="K392" s="37"/>
      <c r="L392" s="41"/>
      <c r="M392" s="263"/>
      <c r="N392" s="77"/>
      <c r="O392" s="77"/>
      <c r="P392" s="77"/>
      <c r="Q392" s="77"/>
      <c r="R392" s="77"/>
      <c r="S392" s="77"/>
      <c r="T392" s="78"/>
      <c r="AT392" s="15" t="s">
        <v>518</v>
      </c>
      <c r="AU392" s="15" t="s">
        <v>77</v>
      </c>
    </row>
    <row r="393" s="11" customFormat="1">
      <c r="B393" s="215"/>
      <c r="C393" s="216"/>
      <c r="D393" s="217" t="s">
        <v>122</v>
      </c>
      <c r="E393" s="218" t="s">
        <v>1</v>
      </c>
      <c r="F393" s="219" t="s">
        <v>226</v>
      </c>
      <c r="G393" s="216"/>
      <c r="H393" s="218" t="s">
        <v>1</v>
      </c>
      <c r="I393" s="220"/>
      <c r="J393" s="216"/>
      <c r="K393" s="216"/>
      <c r="L393" s="221"/>
      <c r="M393" s="222"/>
      <c r="N393" s="223"/>
      <c r="O393" s="223"/>
      <c r="P393" s="223"/>
      <c r="Q393" s="223"/>
      <c r="R393" s="223"/>
      <c r="S393" s="223"/>
      <c r="T393" s="224"/>
      <c r="AT393" s="225" t="s">
        <v>122</v>
      </c>
      <c r="AU393" s="225" t="s">
        <v>77</v>
      </c>
      <c r="AV393" s="11" t="s">
        <v>75</v>
      </c>
      <c r="AW393" s="11" t="s">
        <v>30</v>
      </c>
      <c r="AX393" s="11" t="s">
        <v>67</v>
      </c>
      <c r="AY393" s="225" t="s">
        <v>112</v>
      </c>
    </row>
    <row r="394" s="11" customFormat="1">
      <c r="B394" s="215"/>
      <c r="C394" s="216"/>
      <c r="D394" s="217" t="s">
        <v>122</v>
      </c>
      <c r="E394" s="218" t="s">
        <v>1</v>
      </c>
      <c r="F394" s="219" t="s">
        <v>691</v>
      </c>
      <c r="G394" s="216"/>
      <c r="H394" s="218" t="s">
        <v>1</v>
      </c>
      <c r="I394" s="220"/>
      <c r="J394" s="216"/>
      <c r="K394" s="216"/>
      <c r="L394" s="221"/>
      <c r="M394" s="222"/>
      <c r="N394" s="223"/>
      <c r="O394" s="223"/>
      <c r="P394" s="223"/>
      <c r="Q394" s="223"/>
      <c r="R394" s="223"/>
      <c r="S394" s="223"/>
      <c r="T394" s="224"/>
      <c r="AT394" s="225" t="s">
        <v>122</v>
      </c>
      <c r="AU394" s="225" t="s">
        <v>77</v>
      </c>
      <c r="AV394" s="11" t="s">
        <v>75</v>
      </c>
      <c r="AW394" s="11" t="s">
        <v>30</v>
      </c>
      <c r="AX394" s="11" t="s">
        <v>67</v>
      </c>
      <c r="AY394" s="225" t="s">
        <v>112</v>
      </c>
    </row>
    <row r="395" s="12" customFormat="1">
      <c r="B395" s="226"/>
      <c r="C395" s="227"/>
      <c r="D395" s="217" t="s">
        <v>122</v>
      </c>
      <c r="E395" s="228" t="s">
        <v>204</v>
      </c>
      <c r="F395" s="229" t="s">
        <v>692</v>
      </c>
      <c r="G395" s="227"/>
      <c r="H395" s="230">
        <v>594.20000000000005</v>
      </c>
      <c r="I395" s="231"/>
      <c r="J395" s="227"/>
      <c r="K395" s="227"/>
      <c r="L395" s="232"/>
      <c r="M395" s="233"/>
      <c r="N395" s="234"/>
      <c r="O395" s="234"/>
      <c r="P395" s="234"/>
      <c r="Q395" s="234"/>
      <c r="R395" s="234"/>
      <c r="S395" s="234"/>
      <c r="T395" s="235"/>
      <c r="AT395" s="236" t="s">
        <v>122</v>
      </c>
      <c r="AU395" s="236" t="s">
        <v>77</v>
      </c>
      <c r="AV395" s="12" t="s">
        <v>77</v>
      </c>
      <c r="AW395" s="12" t="s">
        <v>30</v>
      </c>
      <c r="AX395" s="12" t="s">
        <v>67</v>
      </c>
      <c r="AY395" s="236" t="s">
        <v>112</v>
      </c>
    </row>
    <row r="396" s="12" customFormat="1">
      <c r="B396" s="226"/>
      <c r="C396" s="227"/>
      <c r="D396" s="217" t="s">
        <v>122</v>
      </c>
      <c r="E396" s="228" t="s">
        <v>201</v>
      </c>
      <c r="F396" s="229" t="s">
        <v>693</v>
      </c>
      <c r="G396" s="227"/>
      <c r="H396" s="230">
        <v>414.00999999999999</v>
      </c>
      <c r="I396" s="231"/>
      <c r="J396" s="227"/>
      <c r="K396" s="227"/>
      <c r="L396" s="232"/>
      <c r="M396" s="233"/>
      <c r="N396" s="234"/>
      <c r="O396" s="234"/>
      <c r="P396" s="234"/>
      <c r="Q396" s="234"/>
      <c r="R396" s="234"/>
      <c r="S396" s="234"/>
      <c r="T396" s="235"/>
      <c r="AT396" s="236" t="s">
        <v>122</v>
      </c>
      <c r="AU396" s="236" t="s">
        <v>77</v>
      </c>
      <c r="AV396" s="12" t="s">
        <v>77</v>
      </c>
      <c r="AW396" s="12" t="s">
        <v>30</v>
      </c>
      <c r="AX396" s="12" t="s">
        <v>67</v>
      </c>
      <c r="AY396" s="236" t="s">
        <v>112</v>
      </c>
    </row>
    <row r="397" s="13" customFormat="1">
      <c r="B397" s="251"/>
      <c r="C397" s="252"/>
      <c r="D397" s="217" t="s">
        <v>122</v>
      </c>
      <c r="E397" s="253" t="s">
        <v>1</v>
      </c>
      <c r="F397" s="254" t="s">
        <v>334</v>
      </c>
      <c r="G397" s="252"/>
      <c r="H397" s="255">
        <v>1008.21</v>
      </c>
      <c r="I397" s="256"/>
      <c r="J397" s="252"/>
      <c r="K397" s="252"/>
      <c r="L397" s="257"/>
      <c r="M397" s="258"/>
      <c r="N397" s="259"/>
      <c r="O397" s="259"/>
      <c r="P397" s="259"/>
      <c r="Q397" s="259"/>
      <c r="R397" s="259"/>
      <c r="S397" s="259"/>
      <c r="T397" s="260"/>
      <c r="AT397" s="261" t="s">
        <v>122</v>
      </c>
      <c r="AU397" s="261" t="s">
        <v>77</v>
      </c>
      <c r="AV397" s="13" t="s">
        <v>120</v>
      </c>
      <c r="AW397" s="13" t="s">
        <v>30</v>
      </c>
      <c r="AX397" s="13" t="s">
        <v>75</v>
      </c>
      <c r="AY397" s="261" t="s">
        <v>112</v>
      </c>
    </row>
    <row r="398" s="12" customFormat="1">
      <c r="B398" s="226"/>
      <c r="C398" s="227"/>
      <c r="D398" s="217" t="s">
        <v>122</v>
      </c>
      <c r="E398" s="227"/>
      <c r="F398" s="229" t="s">
        <v>694</v>
      </c>
      <c r="G398" s="227"/>
      <c r="H398" s="230">
        <v>1814.778</v>
      </c>
      <c r="I398" s="231"/>
      <c r="J398" s="227"/>
      <c r="K398" s="227"/>
      <c r="L398" s="232"/>
      <c r="M398" s="233"/>
      <c r="N398" s="234"/>
      <c r="O398" s="234"/>
      <c r="P398" s="234"/>
      <c r="Q398" s="234"/>
      <c r="R398" s="234"/>
      <c r="S398" s="234"/>
      <c r="T398" s="235"/>
      <c r="AT398" s="236" t="s">
        <v>122</v>
      </c>
      <c r="AU398" s="236" t="s">
        <v>77</v>
      </c>
      <c r="AV398" s="12" t="s">
        <v>77</v>
      </c>
      <c r="AW398" s="12" t="s">
        <v>4</v>
      </c>
      <c r="AX398" s="12" t="s">
        <v>75</v>
      </c>
      <c r="AY398" s="236" t="s">
        <v>112</v>
      </c>
    </row>
    <row r="399" s="1" customFormat="1" ht="22.5" customHeight="1">
      <c r="B399" s="36"/>
      <c r="C399" s="203" t="s">
        <v>695</v>
      </c>
      <c r="D399" s="203" t="s">
        <v>115</v>
      </c>
      <c r="E399" s="204" t="s">
        <v>696</v>
      </c>
      <c r="F399" s="205" t="s">
        <v>697</v>
      </c>
      <c r="G399" s="206" t="s">
        <v>261</v>
      </c>
      <c r="H399" s="207">
        <v>1.815</v>
      </c>
      <c r="I399" s="208"/>
      <c r="J399" s="209">
        <f>ROUND(I399*H399,2)</f>
        <v>0</v>
      </c>
      <c r="K399" s="205" t="s">
        <v>119</v>
      </c>
      <c r="L399" s="41"/>
      <c r="M399" s="210" t="s">
        <v>1</v>
      </c>
      <c r="N399" s="211" t="s">
        <v>38</v>
      </c>
      <c r="O399" s="77"/>
      <c r="P399" s="212">
        <f>O399*H399</f>
        <v>0</v>
      </c>
      <c r="Q399" s="212">
        <v>0</v>
      </c>
      <c r="R399" s="212">
        <f>Q399*H399</f>
        <v>0</v>
      </c>
      <c r="S399" s="212">
        <v>0</v>
      </c>
      <c r="T399" s="213">
        <f>S399*H399</f>
        <v>0</v>
      </c>
      <c r="AR399" s="15" t="s">
        <v>293</v>
      </c>
      <c r="AT399" s="15" t="s">
        <v>115</v>
      </c>
      <c r="AU399" s="15" t="s">
        <v>77</v>
      </c>
      <c r="AY399" s="15" t="s">
        <v>112</v>
      </c>
      <c r="BE399" s="214">
        <f>IF(N399="základní",J399,0)</f>
        <v>0</v>
      </c>
      <c r="BF399" s="214">
        <f>IF(N399="snížená",J399,0)</f>
        <v>0</v>
      </c>
      <c r="BG399" s="214">
        <f>IF(N399="zákl. přenesená",J399,0)</f>
        <v>0</v>
      </c>
      <c r="BH399" s="214">
        <f>IF(N399="sníž. přenesená",J399,0)</f>
        <v>0</v>
      </c>
      <c r="BI399" s="214">
        <f>IF(N399="nulová",J399,0)</f>
        <v>0</v>
      </c>
      <c r="BJ399" s="15" t="s">
        <v>75</v>
      </c>
      <c r="BK399" s="214">
        <f>ROUND(I399*H399,2)</f>
        <v>0</v>
      </c>
      <c r="BL399" s="15" t="s">
        <v>293</v>
      </c>
      <c r="BM399" s="15" t="s">
        <v>698</v>
      </c>
    </row>
    <row r="400" s="1" customFormat="1" ht="16.5" customHeight="1">
      <c r="B400" s="36"/>
      <c r="C400" s="203" t="s">
        <v>699</v>
      </c>
      <c r="D400" s="203" t="s">
        <v>115</v>
      </c>
      <c r="E400" s="204" t="s">
        <v>700</v>
      </c>
      <c r="F400" s="205" t="s">
        <v>701</v>
      </c>
      <c r="G400" s="206" t="s">
        <v>202</v>
      </c>
      <c r="H400" s="207">
        <v>10.539999999999999</v>
      </c>
      <c r="I400" s="208"/>
      <c r="J400" s="209">
        <f>ROUND(I400*H400,2)</f>
        <v>0</v>
      </c>
      <c r="K400" s="205" t="s">
        <v>1</v>
      </c>
      <c r="L400" s="41"/>
      <c r="M400" s="210" t="s">
        <v>1</v>
      </c>
      <c r="N400" s="211" t="s">
        <v>38</v>
      </c>
      <c r="O400" s="77"/>
      <c r="P400" s="212">
        <f>O400*H400</f>
        <v>0</v>
      </c>
      <c r="Q400" s="212">
        <v>0</v>
      </c>
      <c r="R400" s="212">
        <f>Q400*H400</f>
        <v>0</v>
      </c>
      <c r="S400" s="212">
        <v>0</v>
      </c>
      <c r="T400" s="213">
        <f>S400*H400</f>
        <v>0</v>
      </c>
      <c r="AR400" s="15" t="s">
        <v>293</v>
      </c>
      <c r="AT400" s="15" t="s">
        <v>115</v>
      </c>
      <c r="AU400" s="15" t="s">
        <v>77</v>
      </c>
      <c r="AY400" s="15" t="s">
        <v>112</v>
      </c>
      <c r="BE400" s="214">
        <f>IF(N400="základní",J400,0)</f>
        <v>0</v>
      </c>
      <c r="BF400" s="214">
        <f>IF(N400="snížená",J400,0)</f>
        <v>0</v>
      </c>
      <c r="BG400" s="214">
        <f>IF(N400="zákl. přenesená",J400,0)</f>
        <v>0</v>
      </c>
      <c r="BH400" s="214">
        <f>IF(N400="sníž. přenesená",J400,0)</f>
        <v>0</v>
      </c>
      <c r="BI400" s="214">
        <f>IF(N400="nulová",J400,0)</f>
        <v>0</v>
      </c>
      <c r="BJ400" s="15" t="s">
        <v>75</v>
      </c>
      <c r="BK400" s="214">
        <f>ROUND(I400*H400,2)</f>
        <v>0</v>
      </c>
      <c r="BL400" s="15" t="s">
        <v>293</v>
      </c>
      <c r="BM400" s="15" t="s">
        <v>702</v>
      </c>
    </row>
    <row r="401" s="11" customFormat="1">
      <c r="B401" s="215"/>
      <c r="C401" s="216"/>
      <c r="D401" s="217" t="s">
        <v>122</v>
      </c>
      <c r="E401" s="218" t="s">
        <v>1</v>
      </c>
      <c r="F401" s="219" t="s">
        <v>226</v>
      </c>
      <c r="G401" s="216"/>
      <c r="H401" s="218" t="s">
        <v>1</v>
      </c>
      <c r="I401" s="220"/>
      <c r="J401" s="216"/>
      <c r="K401" s="216"/>
      <c r="L401" s="221"/>
      <c r="M401" s="222"/>
      <c r="N401" s="223"/>
      <c r="O401" s="223"/>
      <c r="P401" s="223"/>
      <c r="Q401" s="223"/>
      <c r="R401" s="223"/>
      <c r="S401" s="223"/>
      <c r="T401" s="224"/>
      <c r="AT401" s="225" t="s">
        <v>122</v>
      </c>
      <c r="AU401" s="225" t="s">
        <v>77</v>
      </c>
      <c r="AV401" s="11" t="s">
        <v>75</v>
      </c>
      <c r="AW401" s="11" t="s">
        <v>30</v>
      </c>
      <c r="AX401" s="11" t="s">
        <v>67</v>
      </c>
      <c r="AY401" s="225" t="s">
        <v>112</v>
      </c>
    </row>
    <row r="402" s="11" customFormat="1">
      <c r="B402" s="215"/>
      <c r="C402" s="216"/>
      <c r="D402" s="217" t="s">
        <v>122</v>
      </c>
      <c r="E402" s="218" t="s">
        <v>1</v>
      </c>
      <c r="F402" s="219" t="s">
        <v>703</v>
      </c>
      <c r="G402" s="216"/>
      <c r="H402" s="218" t="s">
        <v>1</v>
      </c>
      <c r="I402" s="220"/>
      <c r="J402" s="216"/>
      <c r="K402" s="216"/>
      <c r="L402" s="221"/>
      <c r="M402" s="222"/>
      <c r="N402" s="223"/>
      <c r="O402" s="223"/>
      <c r="P402" s="223"/>
      <c r="Q402" s="223"/>
      <c r="R402" s="223"/>
      <c r="S402" s="223"/>
      <c r="T402" s="224"/>
      <c r="AT402" s="225" t="s">
        <v>122</v>
      </c>
      <c r="AU402" s="225" t="s">
        <v>77</v>
      </c>
      <c r="AV402" s="11" t="s">
        <v>75</v>
      </c>
      <c r="AW402" s="11" t="s">
        <v>30</v>
      </c>
      <c r="AX402" s="11" t="s">
        <v>67</v>
      </c>
      <c r="AY402" s="225" t="s">
        <v>112</v>
      </c>
    </row>
    <row r="403" s="12" customFormat="1">
      <c r="B403" s="226"/>
      <c r="C403" s="227"/>
      <c r="D403" s="217" t="s">
        <v>122</v>
      </c>
      <c r="E403" s="228" t="s">
        <v>1</v>
      </c>
      <c r="F403" s="229" t="s">
        <v>704</v>
      </c>
      <c r="G403" s="227"/>
      <c r="H403" s="230">
        <v>10.539999999999999</v>
      </c>
      <c r="I403" s="231"/>
      <c r="J403" s="227"/>
      <c r="K403" s="227"/>
      <c r="L403" s="232"/>
      <c r="M403" s="233"/>
      <c r="N403" s="234"/>
      <c r="O403" s="234"/>
      <c r="P403" s="234"/>
      <c r="Q403" s="234"/>
      <c r="R403" s="234"/>
      <c r="S403" s="234"/>
      <c r="T403" s="235"/>
      <c r="AT403" s="236" t="s">
        <v>122</v>
      </c>
      <c r="AU403" s="236" t="s">
        <v>77</v>
      </c>
      <c r="AV403" s="12" t="s">
        <v>77</v>
      </c>
      <c r="AW403" s="12" t="s">
        <v>30</v>
      </c>
      <c r="AX403" s="12" t="s">
        <v>75</v>
      </c>
      <c r="AY403" s="236" t="s">
        <v>112</v>
      </c>
    </row>
    <row r="404" s="10" customFormat="1" ht="22.8" customHeight="1">
      <c r="B404" s="187"/>
      <c r="C404" s="188"/>
      <c r="D404" s="189" t="s">
        <v>66</v>
      </c>
      <c r="E404" s="201" t="s">
        <v>705</v>
      </c>
      <c r="F404" s="201" t="s">
        <v>706</v>
      </c>
      <c r="G404" s="188"/>
      <c r="H404" s="188"/>
      <c r="I404" s="191"/>
      <c r="J404" s="202">
        <f>BK404</f>
        <v>0</v>
      </c>
      <c r="K404" s="188"/>
      <c r="L404" s="193"/>
      <c r="M404" s="194"/>
      <c r="N404" s="195"/>
      <c r="O404" s="195"/>
      <c r="P404" s="196">
        <f>SUM(P405:P419)</f>
        <v>0</v>
      </c>
      <c r="Q404" s="195"/>
      <c r="R404" s="196">
        <f>SUM(R405:R419)</f>
        <v>0.024936000000000003</v>
      </c>
      <c r="S404" s="195"/>
      <c r="T404" s="197">
        <f>SUM(T405:T419)</f>
        <v>0</v>
      </c>
      <c r="AR404" s="198" t="s">
        <v>77</v>
      </c>
      <c r="AT404" s="199" t="s">
        <v>66</v>
      </c>
      <c r="AU404" s="199" t="s">
        <v>75</v>
      </c>
      <c r="AY404" s="198" t="s">
        <v>112</v>
      </c>
      <c r="BK404" s="200">
        <f>SUM(BK405:BK419)</f>
        <v>0</v>
      </c>
    </row>
    <row r="405" s="1" customFormat="1" ht="16.5" customHeight="1">
      <c r="B405" s="36"/>
      <c r="C405" s="203" t="s">
        <v>707</v>
      </c>
      <c r="D405" s="203" t="s">
        <v>115</v>
      </c>
      <c r="E405" s="204" t="s">
        <v>708</v>
      </c>
      <c r="F405" s="205" t="s">
        <v>709</v>
      </c>
      <c r="G405" s="206" t="s">
        <v>322</v>
      </c>
      <c r="H405" s="207">
        <v>31</v>
      </c>
      <c r="I405" s="208"/>
      <c r="J405" s="209">
        <f>ROUND(I405*H405,2)</f>
        <v>0</v>
      </c>
      <c r="K405" s="205" t="s">
        <v>119</v>
      </c>
      <c r="L405" s="41"/>
      <c r="M405" s="210" t="s">
        <v>1</v>
      </c>
      <c r="N405" s="211" t="s">
        <v>38</v>
      </c>
      <c r="O405" s="77"/>
      <c r="P405" s="212">
        <f>O405*H405</f>
        <v>0</v>
      </c>
      <c r="Q405" s="212">
        <v>0</v>
      </c>
      <c r="R405" s="212">
        <f>Q405*H405</f>
        <v>0</v>
      </c>
      <c r="S405" s="212">
        <v>0</v>
      </c>
      <c r="T405" s="213">
        <f>S405*H405</f>
        <v>0</v>
      </c>
      <c r="AR405" s="15" t="s">
        <v>293</v>
      </c>
      <c r="AT405" s="15" t="s">
        <v>115</v>
      </c>
      <c r="AU405" s="15" t="s">
        <v>77</v>
      </c>
      <c r="AY405" s="15" t="s">
        <v>112</v>
      </c>
      <c r="BE405" s="214">
        <f>IF(N405="základní",J405,0)</f>
        <v>0</v>
      </c>
      <c r="BF405" s="214">
        <f>IF(N405="snížená",J405,0)</f>
        <v>0</v>
      </c>
      <c r="BG405" s="214">
        <f>IF(N405="zákl. přenesená",J405,0)</f>
        <v>0</v>
      </c>
      <c r="BH405" s="214">
        <f>IF(N405="sníž. přenesená",J405,0)</f>
        <v>0</v>
      </c>
      <c r="BI405" s="214">
        <f>IF(N405="nulová",J405,0)</f>
        <v>0</v>
      </c>
      <c r="BJ405" s="15" t="s">
        <v>75</v>
      </c>
      <c r="BK405" s="214">
        <f>ROUND(I405*H405,2)</f>
        <v>0</v>
      </c>
      <c r="BL405" s="15" t="s">
        <v>293</v>
      </c>
      <c r="BM405" s="15" t="s">
        <v>710</v>
      </c>
    </row>
    <row r="406" s="11" customFormat="1">
      <c r="B406" s="215"/>
      <c r="C406" s="216"/>
      <c r="D406" s="217" t="s">
        <v>122</v>
      </c>
      <c r="E406" s="218" t="s">
        <v>1</v>
      </c>
      <c r="F406" s="219" t="s">
        <v>226</v>
      </c>
      <c r="G406" s="216"/>
      <c r="H406" s="218" t="s">
        <v>1</v>
      </c>
      <c r="I406" s="220"/>
      <c r="J406" s="216"/>
      <c r="K406" s="216"/>
      <c r="L406" s="221"/>
      <c r="M406" s="222"/>
      <c r="N406" s="223"/>
      <c r="O406" s="223"/>
      <c r="P406" s="223"/>
      <c r="Q406" s="223"/>
      <c r="R406" s="223"/>
      <c r="S406" s="223"/>
      <c r="T406" s="224"/>
      <c r="AT406" s="225" t="s">
        <v>122</v>
      </c>
      <c r="AU406" s="225" t="s">
        <v>77</v>
      </c>
      <c r="AV406" s="11" t="s">
        <v>75</v>
      </c>
      <c r="AW406" s="11" t="s">
        <v>30</v>
      </c>
      <c r="AX406" s="11" t="s">
        <v>67</v>
      </c>
      <c r="AY406" s="225" t="s">
        <v>112</v>
      </c>
    </row>
    <row r="407" s="12" customFormat="1">
      <c r="B407" s="226"/>
      <c r="C407" s="227"/>
      <c r="D407" s="217" t="s">
        <v>122</v>
      </c>
      <c r="E407" s="228" t="s">
        <v>1</v>
      </c>
      <c r="F407" s="229" t="s">
        <v>376</v>
      </c>
      <c r="G407" s="227"/>
      <c r="H407" s="230">
        <v>31</v>
      </c>
      <c r="I407" s="231"/>
      <c r="J407" s="227"/>
      <c r="K407" s="227"/>
      <c r="L407" s="232"/>
      <c r="M407" s="233"/>
      <c r="N407" s="234"/>
      <c r="O407" s="234"/>
      <c r="P407" s="234"/>
      <c r="Q407" s="234"/>
      <c r="R407" s="234"/>
      <c r="S407" s="234"/>
      <c r="T407" s="235"/>
      <c r="AT407" s="236" t="s">
        <v>122</v>
      </c>
      <c r="AU407" s="236" t="s">
        <v>77</v>
      </c>
      <c r="AV407" s="12" t="s">
        <v>77</v>
      </c>
      <c r="AW407" s="12" t="s">
        <v>30</v>
      </c>
      <c r="AX407" s="12" t="s">
        <v>75</v>
      </c>
      <c r="AY407" s="236" t="s">
        <v>112</v>
      </c>
    </row>
    <row r="408" s="1" customFormat="1" ht="16.5" customHeight="1">
      <c r="B408" s="36"/>
      <c r="C408" s="241" t="s">
        <v>711</v>
      </c>
      <c r="D408" s="241" t="s">
        <v>275</v>
      </c>
      <c r="E408" s="242" t="s">
        <v>712</v>
      </c>
      <c r="F408" s="243" t="s">
        <v>713</v>
      </c>
      <c r="G408" s="244" t="s">
        <v>322</v>
      </c>
      <c r="H408" s="245">
        <v>37.200000000000003</v>
      </c>
      <c r="I408" s="246"/>
      <c r="J408" s="247">
        <f>ROUND(I408*H408,2)</f>
        <v>0</v>
      </c>
      <c r="K408" s="243" t="s">
        <v>119</v>
      </c>
      <c r="L408" s="248"/>
      <c r="M408" s="249" t="s">
        <v>1</v>
      </c>
      <c r="N408" s="250" t="s">
        <v>38</v>
      </c>
      <c r="O408" s="77"/>
      <c r="P408" s="212">
        <f>O408*H408</f>
        <v>0</v>
      </c>
      <c r="Q408" s="212">
        <v>0.00063000000000000003</v>
      </c>
      <c r="R408" s="212">
        <f>Q408*H408</f>
        <v>0.023436000000000002</v>
      </c>
      <c r="S408" s="212">
        <v>0</v>
      </c>
      <c r="T408" s="213">
        <f>S408*H408</f>
        <v>0</v>
      </c>
      <c r="AR408" s="15" t="s">
        <v>380</v>
      </c>
      <c r="AT408" s="15" t="s">
        <v>275</v>
      </c>
      <c r="AU408" s="15" t="s">
        <v>77</v>
      </c>
      <c r="AY408" s="15" t="s">
        <v>112</v>
      </c>
      <c r="BE408" s="214">
        <f>IF(N408="základní",J408,0)</f>
        <v>0</v>
      </c>
      <c r="BF408" s="214">
        <f>IF(N408="snížená",J408,0)</f>
        <v>0</v>
      </c>
      <c r="BG408" s="214">
        <f>IF(N408="zákl. přenesená",J408,0)</f>
        <v>0</v>
      </c>
      <c r="BH408" s="214">
        <f>IF(N408="sníž. přenesená",J408,0)</f>
        <v>0</v>
      </c>
      <c r="BI408" s="214">
        <f>IF(N408="nulová",J408,0)</f>
        <v>0</v>
      </c>
      <c r="BJ408" s="15" t="s">
        <v>75</v>
      </c>
      <c r="BK408" s="214">
        <f>ROUND(I408*H408,2)</f>
        <v>0</v>
      </c>
      <c r="BL408" s="15" t="s">
        <v>293</v>
      </c>
      <c r="BM408" s="15" t="s">
        <v>714</v>
      </c>
    </row>
    <row r="409" s="12" customFormat="1">
      <c r="B409" s="226"/>
      <c r="C409" s="227"/>
      <c r="D409" s="217" t="s">
        <v>122</v>
      </c>
      <c r="E409" s="227"/>
      <c r="F409" s="229" t="s">
        <v>715</v>
      </c>
      <c r="G409" s="227"/>
      <c r="H409" s="230">
        <v>37.200000000000003</v>
      </c>
      <c r="I409" s="231"/>
      <c r="J409" s="227"/>
      <c r="K409" s="227"/>
      <c r="L409" s="232"/>
      <c r="M409" s="233"/>
      <c r="N409" s="234"/>
      <c r="O409" s="234"/>
      <c r="P409" s="234"/>
      <c r="Q409" s="234"/>
      <c r="R409" s="234"/>
      <c r="S409" s="234"/>
      <c r="T409" s="235"/>
      <c r="AT409" s="236" t="s">
        <v>122</v>
      </c>
      <c r="AU409" s="236" t="s">
        <v>77</v>
      </c>
      <c r="AV409" s="12" t="s">
        <v>77</v>
      </c>
      <c r="AW409" s="12" t="s">
        <v>4</v>
      </c>
      <c r="AX409" s="12" t="s">
        <v>75</v>
      </c>
      <c r="AY409" s="236" t="s">
        <v>112</v>
      </c>
    </row>
    <row r="410" s="1" customFormat="1" ht="16.5" customHeight="1">
      <c r="B410" s="36"/>
      <c r="C410" s="203" t="s">
        <v>716</v>
      </c>
      <c r="D410" s="203" t="s">
        <v>115</v>
      </c>
      <c r="E410" s="204" t="s">
        <v>717</v>
      </c>
      <c r="F410" s="205" t="s">
        <v>718</v>
      </c>
      <c r="G410" s="206" t="s">
        <v>352</v>
      </c>
      <c r="H410" s="207">
        <v>1</v>
      </c>
      <c r="I410" s="208"/>
      <c r="J410" s="209">
        <f>ROUND(I410*H410,2)</f>
        <v>0</v>
      </c>
      <c r="K410" s="205" t="s">
        <v>1</v>
      </c>
      <c r="L410" s="41"/>
      <c r="M410" s="210" t="s">
        <v>1</v>
      </c>
      <c r="N410" s="211" t="s">
        <v>38</v>
      </c>
      <c r="O410" s="77"/>
      <c r="P410" s="212">
        <f>O410*H410</f>
        <v>0</v>
      </c>
      <c r="Q410" s="212">
        <v>0</v>
      </c>
      <c r="R410" s="212">
        <f>Q410*H410</f>
        <v>0</v>
      </c>
      <c r="S410" s="212">
        <v>0</v>
      </c>
      <c r="T410" s="213">
        <f>S410*H410</f>
        <v>0</v>
      </c>
      <c r="AR410" s="15" t="s">
        <v>293</v>
      </c>
      <c r="AT410" s="15" t="s">
        <v>115</v>
      </c>
      <c r="AU410" s="15" t="s">
        <v>77</v>
      </c>
      <c r="AY410" s="15" t="s">
        <v>112</v>
      </c>
      <c r="BE410" s="214">
        <f>IF(N410="základní",J410,0)</f>
        <v>0</v>
      </c>
      <c r="BF410" s="214">
        <f>IF(N410="snížená",J410,0)</f>
        <v>0</v>
      </c>
      <c r="BG410" s="214">
        <f>IF(N410="zákl. přenesená",J410,0)</f>
        <v>0</v>
      </c>
      <c r="BH410" s="214">
        <f>IF(N410="sníž. přenesená",J410,0)</f>
        <v>0</v>
      </c>
      <c r="BI410" s="214">
        <f>IF(N410="nulová",J410,0)</f>
        <v>0</v>
      </c>
      <c r="BJ410" s="15" t="s">
        <v>75</v>
      </c>
      <c r="BK410" s="214">
        <f>ROUND(I410*H410,2)</f>
        <v>0</v>
      </c>
      <c r="BL410" s="15" t="s">
        <v>293</v>
      </c>
      <c r="BM410" s="15" t="s">
        <v>719</v>
      </c>
    </row>
    <row r="411" s="11" customFormat="1">
      <c r="B411" s="215"/>
      <c r="C411" s="216"/>
      <c r="D411" s="217" t="s">
        <v>122</v>
      </c>
      <c r="E411" s="218" t="s">
        <v>1</v>
      </c>
      <c r="F411" s="219" t="s">
        <v>226</v>
      </c>
      <c r="G411" s="216"/>
      <c r="H411" s="218" t="s">
        <v>1</v>
      </c>
      <c r="I411" s="220"/>
      <c r="J411" s="216"/>
      <c r="K411" s="216"/>
      <c r="L411" s="221"/>
      <c r="M411" s="222"/>
      <c r="N411" s="223"/>
      <c r="O411" s="223"/>
      <c r="P411" s="223"/>
      <c r="Q411" s="223"/>
      <c r="R411" s="223"/>
      <c r="S411" s="223"/>
      <c r="T411" s="224"/>
      <c r="AT411" s="225" t="s">
        <v>122</v>
      </c>
      <c r="AU411" s="225" t="s">
        <v>77</v>
      </c>
      <c r="AV411" s="11" t="s">
        <v>75</v>
      </c>
      <c r="AW411" s="11" t="s">
        <v>30</v>
      </c>
      <c r="AX411" s="11" t="s">
        <v>67</v>
      </c>
      <c r="AY411" s="225" t="s">
        <v>112</v>
      </c>
    </row>
    <row r="412" s="12" customFormat="1">
      <c r="B412" s="226"/>
      <c r="C412" s="227"/>
      <c r="D412" s="217" t="s">
        <v>122</v>
      </c>
      <c r="E412" s="228" t="s">
        <v>1</v>
      </c>
      <c r="F412" s="229" t="s">
        <v>75</v>
      </c>
      <c r="G412" s="227"/>
      <c r="H412" s="230">
        <v>1</v>
      </c>
      <c r="I412" s="231"/>
      <c r="J412" s="227"/>
      <c r="K412" s="227"/>
      <c r="L412" s="232"/>
      <c r="M412" s="233"/>
      <c r="N412" s="234"/>
      <c r="O412" s="234"/>
      <c r="P412" s="234"/>
      <c r="Q412" s="234"/>
      <c r="R412" s="234"/>
      <c r="S412" s="234"/>
      <c r="T412" s="235"/>
      <c r="AT412" s="236" t="s">
        <v>122</v>
      </c>
      <c r="AU412" s="236" t="s">
        <v>77</v>
      </c>
      <c r="AV412" s="12" t="s">
        <v>77</v>
      </c>
      <c r="AW412" s="12" t="s">
        <v>30</v>
      </c>
      <c r="AX412" s="12" t="s">
        <v>75</v>
      </c>
      <c r="AY412" s="236" t="s">
        <v>112</v>
      </c>
    </row>
    <row r="413" s="1" customFormat="1" ht="16.5" customHeight="1">
      <c r="B413" s="36"/>
      <c r="C413" s="203" t="s">
        <v>720</v>
      </c>
      <c r="D413" s="203" t="s">
        <v>115</v>
      </c>
      <c r="E413" s="204" t="s">
        <v>721</v>
      </c>
      <c r="F413" s="205" t="s">
        <v>722</v>
      </c>
      <c r="G413" s="206" t="s">
        <v>322</v>
      </c>
      <c r="H413" s="207">
        <v>1.5</v>
      </c>
      <c r="I413" s="208"/>
      <c r="J413" s="209">
        <f>ROUND(I413*H413,2)</f>
        <v>0</v>
      </c>
      <c r="K413" s="205" t="s">
        <v>1</v>
      </c>
      <c r="L413" s="41"/>
      <c r="M413" s="210" t="s">
        <v>1</v>
      </c>
      <c r="N413" s="211" t="s">
        <v>38</v>
      </c>
      <c r="O413" s="77"/>
      <c r="P413" s="212">
        <f>O413*H413</f>
        <v>0</v>
      </c>
      <c r="Q413" s="212">
        <v>0</v>
      </c>
      <c r="R413" s="212">
        <f>Q413*H413</f>
        <v>0</v>
      </c>
      <c r="S413" s="212">
        <v>0</v>
      </c>
      <c r="T413" s="213">
        <f>S413*H413</f>
        <v>0</v>
      </c>
      <c r="AR413" s="15" t="s">
        <v>293</v>
      </c>
      <c r="AT413" s="15" t="s">
        <v>115</v>
      </c>
      <c r="AU413" s="15" t="s">
        <v>77</v>
      </c>
      <c r="AY413" s="15" t="s">
        <v>112</v>
      </c>
      <c r="BE413" s="214">
        <f>IF(N413="základní",J413,0)</f>
        <v>0</v>
      </c>
      <c r="BF413" s="214">
        <f>IF(N413="snížená",J413,0)</f>
        <v>0</v>
      </c>
      <c r="BG413" s="214">
        <f>IF(N413="zákl. přenesená",J413,0)</f>
        <v>0</v>
      </c>
      <c r="BH413" s="214">
        <f>IF(N413="sníž. přenesená",J413,0)</f>
        <v>0</v>
      </c>
      <c r="BI413" s="214">
        <f>IF(N413="nulová",J413,0)</f>
        <v>0</v>
      </c>
      <c r="BJ413" s="15" t="s">
        <v>75</v>
      </c>
      <c r="BK413" s="214">
        <f>ROUND(I413*H413,2)</f>
        <v>0</v>
      </c>
      <c r="BL413" s="15" t="s">
        <v>293</v>
      </c>
      <c r="BM413" s="15" t="s">
        <v>723</v>
      </c>
    </row>
    <row r="414" s="11" customFormat="1">
      <c r="B414" s="215"/>
      <c r="C414" s="216"/>
      <c r="D414" s="217" t="s">
        <v>122</v>
      </c>
      <c r="E414" s="218" t="s">
        <v>1</v>
      </c>
      <c r="F414" s="219" t="s">
        <v>226</v>
      </c>
      <c r="G414" s="216"/>
      <c r="H414" s="218" t="s">
        <v>1</v>
      </c>
      <c r="I414" s="220"/>
      <c r="J414" s="216"/>
      <c r="K414" s="216"/>
      <c r="L414" s="221"/>
      <c r="M414" s="222"/>
      <c r="N414" s="223"/>
      <c r="O414" s="223"/>
      <c r="P414" s="223"/>
      <c r="Q414" s="223"/>
      <c r="R414" s="223"/>
      <c r="S414" s="223"/>
      <c r="T414" s="224"/>
      <c r="AT414" s="225" t="s">
        <v>122</v>
      </c>
      <c r="AU414" s="225" t="s">
        <v>77</v>
      </c>
      <c r="AV414" s="11" t="s">
        <v>75</v>
      </c>
      <c r="AW414" s="11" t="s">
        <v>30</v>
      </c>
      <c r="AX414" s="11" t="s">
        <v>67</v>
      </c>
      <c r="AY414" s="225" t="s">
        <v>112</v>
      </c>
    </row>
    <row r="415" s="12" customFormat="1">
      <c r="B415" s="226"/>
      <c r="C415" s="227"/>
      <c r="D415" s="217" t="s">
        <v>122</v>
      </c>
      <c r="E415" s="228" t="s">
        <v>1</v>
      </c>
      <c r="F415" s="229" t="s">
        <v>724</v>
      </c>
      <c r="G415" s="227"/>
      <c r="H415" s="230">
        <v>1.5</v>
      </c>
      <c r="I415" s="231"/>
      <c r="J415" s="227"/>
      <c r="K415" s="227"/>
      <c r="L415" s="232"/>
      <c r="M415" s="233"/>
      <c r="N415" s="234"/>
      <c r="O415" s="234"/>
      <c r="P415" s="234"/>
      <c r="Q415" s="234"/>
      <c r="R415" s="234"/>
      <c r="S415" s="234"/>
      <c r="T415" s="235"/>
      <c r="AT415" s="236" t="s">
        <v>122</v>
      </c>
      <c r="AU415" s="236" t="s">
        <v>77</v>
      </c>
      <c r="AV415" s="12" t="s">
        <v>77</v>
      </c>
      <c r="AW415" s="12" t="s">
        <v>30</v>
      </c>
      <c r="AX415" s="12" t="s">
        <v>75</v>
      </c>
      <c r="AY415" s="236" t="s">
        <v>112</v>
      </c>
    </row>
    <row r="416" s="1" customFormat="1" ht="16.5" customHeight="1">
      <c r="B416" s="36"/>
      <c r="C416" s="203" t="s">
        <v>725</v>
      </c>
      <c r="D416" s="203" t="s">
        <v>115</v>
      </c>
      <c r="E416" s="204" t="s">
        <v>726</v>
      </c>
      <c r="F416" s="205" t="s">
        <v>727</v>
      </c>
      <c r="G416" s="206" t="s">
        <v>322</v>
      </c>
      <c r="H416" s="207">
        <v>1.5</v>
      </c>
      <c r="I416" s="208"/>
      <c r="J416" s="209">
        <f>ROUND(I416*H416,2)</f>
        <v>0</v>
      </c>
      <c r="K416" s="205" t="s">
        <v>1</v>
      </c>
      <c r="L416" s="41"/>
      <c r="M416" s="210" t="s">
        <v>1</v>
      </c>
      <c r="N416" s="211" t="s">
        <v>38</v>
      </c>
      <c r="O416" s="77"/>
      <c r="P416" s="212">
        <f>O416*H416</f>
        <v>0</v>
      </c>
      <c r="Q416" s="212">
        <v>0.001</v>
      </c>
      <c r="R416" s="212">
        <f>Q416*H416</f>
        <v>0.0015</v>
      </c>
      <c r="S416" s="212">
        <v>0</v>
      </c>
      <c r="T416" s="213">
        <f>S416*H416</f>
        <v>0</v>
      </c>
      <c r="AR416" s="15" t="s">
        <v>293</v>
      </c>
      <c r="AT416" s="15" t="s">
        <v>115</v>
      </c>
      <c r="AU416" s="15" t="s">
        <v>77</v>
      </c>
      <c r="AY416" s="15" t="s">
        <v>112</v>
      </c>
      <c r="BE416" s="214">
        <f>IF(N416="základní",J416,0)</f>
        <v>0</v>
      </c>
      <c r="BF416" s="214">
        <f>IF(N416="snížená",J416,0)</f>
        <v>0</v>
      </c>
      <c r="BG416" s="214">
        <f>IF(N416="zákl. přenesená",J416,0)</f>
        <v>0</v>
      </c>
      <c r="BH416" s="214">
        <f>IF(N416="sníž. přenesená",J416,0)</f>
        <v>0</v>
      </c>
      <c r="BI416" s="214">
        <f>IF(N416="nulová",J416,0)</f>
        <v>0</v>
      </c>
      <c r="BJ416" s="15" t="s">
        <v>75</v>
      </c>
      <c r="BK416" s="214">
        <f>ROUND(I416*H416,2)</f>
        <v>0</v>
      </c>
      <c r="BL416" s="15" t="s">
        <v>293</v>
      </c>
      <c r="BM416" s="15" t="s">
        <v>728</v>
      </c>
    </row>
    <row r="417" s="11" customFormat="1">
      <c r="B417" s="215"/>
      <c r="C417" s="216"/>
      <c r="D417" s="217" t="s">
        <v>122</v>
      </c>
      <c r="E417" s="218" t="s">
        <v>1</v>
      </c>
      <c r="F417" s="219" t="s">
        <v>226</v>
      </c>
      <c r="G417" s="216"/>
      <c r="H417" s="218" t="s">
        <v>1</v>
      </c>
      <c r="I417" s="220"/>
      <c r="J417" s="216"/>
      <c r="K417" s="216"/>
      <c r="L417" s="221"/>
      <c r="M417" s="222"/>
      <c r="N417" s="223"/>
      <c r="O417" s="223"/>
      <c r="P417" s="223"/>
      <c r="Q417" s="223"/>
      <c r="R417" s="223"/>
      <c r="S417" s="223"/>
      <c r="T417" s="224"/>
      <c r="AT417" s="225" t="s">
        <v>122</v>
      </c>
      <c r="AU417" s="225" t="s">
        <v>77</v>
      </c>
      <c r="AV417" s="11" t="s">
        <v>75</v>
      </c>
      <c r="AW417" s="11" t="s">
        <v>30</v>
      </c>
      <c r="AX417" s="11" t="s">
        <v>67</v>
      </c>
      <c r="AY417" s="225" t="s">
        <v>112</v>
      </c>
    </row>
    <row r="418" s="12" customFormat="1">
      <c r="B418" s="226"/>
      <c r="C418" s="227"/>
      <c r="D418" s="217" t="s">
        <v>122</v>
      </c>
      <c r="E418" s="228" t="s">
        <v>1</v>
      </c>
      <c r="F418" s="229" t="s">
        <v>729</v>
      </c>
      <c r="G418" s="227"/>
      <c r="H418" s="230">
        <v>1.5</v>
      </c>
      <c r="I418" s="231"/>
      <c r="J418" s="227"/>
      <c r="K418" s="227"/>
      <c r="L418" s="232"/>
      <c r="M418" s="233"/>
      <c r="N418" s="234"/>
      <c r="O418" s="234"/>
      <c r="P418" s="234"/>
      <c r="Q418" s="234"/>
      <c r="R418" s="234"/>
      <c r="S418" s="234"/>
      <c r="T418" s="235"/>
      <c r="AT418" s="236" t="s">
        <v>122</v>
      </c>
      <c r="AU418" s="236" t="s">
        <v>77</v>
      </c>
      <c r="AV418" s="12" t="s">
        <v>77</v>
      </c>
      <c r="AW418" s="12" t="s">
        <v>30</v>
      </c>
      <c r="AX418" s="12" t="s">
        <v>75</v>
      </c>
      <c r="AY418" s="236" t="s">
        <v>112</v>
      </c>
    </row>
    <row r="419" s="1" customFormat="1" ht="22.5" customHeight="1">
      <c r="B419" s="36"/>
      <c r="C419" s="203" t="s">
        <v>730</v>
      </c>
      <c r="D419" s="203" t="s">
        <v>115</v>
      </c>
      <c r="E419" s="204" t="s">
        <v>731</v>
      </c>
      <c r="F419" s="205" t="s">
        <v>732</v>
      </c>
      <c r="G419" s="206" t="s">
        <v>261</v>
      </c>
      <c r="H419" s="207">
        <v>0.025000000000000001</v>
      </c>
      <c r="I419" s="208"/>
      <c r="J419" s="209">
        <f>ROUND(I419*H419,2)</f>
        <v>0</v>
      </c>
      <c r="K419" s="205" t="s">
        <v>119</v>
      </c>
      <c r="L419" s="41"/>
      <c r="M419" s="210" t="s">
        <v>1</v>
      </c>
      <c r="N419" s="211" t="s">
        <v>38</v>
      </c>
      <c r="O419" s="77"/>
      <c r="P419" s="212">
        <f>O419*H419</f>
        <v>0</v>
      </c>
      <c r="Q419" s="212">
        <v>0</v>
      </c>
      <c r="R419" s="212">
        <f>Q419*H419</f>
        <v>0</v>
      </c>
      <c r="S419" s="212">
        <v>0</v>
      </c>
      <c r="T419" s="213">
        <f>S419*H419</f>
        <v>0</v>
      </c>
      <c r="AR419" s="15" t="s">
        <v>293</v>
      </c>
      <c r="AT419" s="15" t="s">
        <v>115</v>
      </c>
      <c r="AU419" s="15" t="s">
        <v>77</v>
      </c>
      <c r="AY419" s="15" t="s">
        <v>112</v>
      </c>
      <c r="BE419" s="214">
        <f>IF(N419="základní",J419,0)</f>
        <v>0</v>
      </c>
      <c r="BF419" s="214">
        <f>IF(N419="snížená",J419,0)</f>
        <v>0</v>
      </c>
      <c r="BG419" s="214">
        <f>IF(N419="zákl. přenesená",J419,0)</f>
        <v>0</v>
      </c>
      <c r="BH419" s="214">
        <f>IF(N419="sníž. přenesená",J419,0)</f>
        <v>0</v>
      </c>
      <c r="BI419" s="214">
        <f>IF(N419="nulová",J419,0)</f>
        <v>0</v>
      </c>
      <c r="BJ419" s="15" t="s">
        <v>75</v>
      </c>
      <c r="BK419" s="214">
        <f>ROUND(I419*H419,2)</f>
        <v>0</v>
      </c>
      <c r="BL419" s="15" t="s">
        <v>293</v>
      </c>
      <c r="BM419" s="15" t="s">
        <v>733</v>
      </c>
    </row>
    <row r="420" s="10" customFormat="1" ht="22.8" customHeight="1">
      <c r="B420" s="187"/>
      <c r="C420" s="188"/>
      <c r="D420" s="189" t="s">
        <v>66</v>
      </c>
      <c r="E420" s="201" t="s">
        <v>734</v>
      </c>
      <c r="F420" s="201" t="s">
        <v>735</v>
      </c>
      <c r="G420" s="188"/>
      <c r="H420" s="188"/>
      <c r="I420" s="191"/>
      <c r="J420" s="202">
        <f>BK420</f>
        <v>0</v>
      </c>
      <c r="K420" s="188"/>
      <c r="L420" s="193"/>
      <c r="M420" s="194"/>
      <c r="N420" s="195"/>
      <c r="O420" s="195"/>
      <c r="P420" s="196">
        <f>SUM(P421:P423)</f>
        <v>0</v>
      </c>
      <c r="Q420" s="195"/>
      <c r="R420" s="196">
        <f>SUM(R421:R423)</f>
        <v>0.020159999999999997</v>
      </c>
      <c r="S420" s="195"/>
      <c r="T420" s="197">
        <f>SUM(T421:T423)</f>
        <v>0</v>
      </c>
      <c r="AR420" s="198" t="s">
        <v>77</v>
      </c>
      <c r="AT420" s="199" t="s">
        <v>66</v>
      </c>
      <c r="AU420" s="199" t="s">
        <v>75</v>
      </c>
      <c r="AY420" s="198" t="s">
        <v>112</v>
      </c>
      <c r="BK420" s="200">
        <f>SUM(BK421:BK423)</f>
        <v>0</v>
      </c>
    </row>
    <row r="421" s="1" customFormat="1" ht="16.5" customHeight="1">
      <c r="B421" s="36"/>
      <c r="C421" s="203" t="s">
        <v>736</v>
      </c>
      <c r="D421" s="203" t="s">
        <v>115</v>
      </c>
      <c r="E421" s="204" t="s">
        <v>737</v>
      </c>
      <c r="F421" s="205" t="s">
        <v>738</v>
      </c>
      <c r="G421" s="206" t="s">
        <v>352</v>
      </c>
      <c r="H421" s="207">
        <v>144</v>
      </c>
      <c r="I421" s="208"/>
      <c r="J421" s="209">
        <f>ROUND(I421*H421,2)</f>
        <v>0</v>
      </c>
      <c r="K421" s="205" t="s">
        <v>1</v>
      </c>
      <c r="L421" s="41"/>
      <c r="M421" s="210" t="s">
        <v>1</v>
      </c>
      <c r="N421" s="211" t="s">
        <v>38</v>
      </c>
      <c r="O421" s="77"/>
      <c r="P421" s="212">
        <f>O421*H421</f>
        <v>0</v>
      </c>
      <c r="Q421" s="212">
        <v>0.00013999999999999999</v>
      </c>
      <c r="R421" s="212">
        <f>Q421*H421</f>
        <v>0.020159999999999997</v>
      </c>
      <c r="S421" s="212">
        <v>0</v>
      </c>
      <c r="T421" s="213">
        <f>S421*H421</f>
        <v>0</v>
      </c>
      <c r="AR421" s="15" t="s">
        <v>293</v>
      </c>
      <c r="AT421" s="15" t="s">
        <v>115</v>
      </c>
      <c r="AU421" s="15" t="s">
        <v>77</v>
      </c>
      <c r="AY421" s="15" t="s">
        <v>112</v>
      </c>
      <c r="BE421" s="214">
        <f>IF(N421="základní",J421,0)</f>
        <v>0</v>
      </c>
      <c r="BF421" s="214">
        <f>IF(N421="snížená",J421,0)</f>
        <v>0</v>
      </c>
      <c r="BG421" s="214">
        <f>IF(N421="zákl. přenesená",J421,0)</f>
        <v>0</v>
      </c>
      <c r="BH421" s="214">
        <f>IF(N421="sníž. přenesená",J421,0)</f>
        <v>0</v>
      </c>
      <c r="BI421" s="214">
        <f>IF(N421="nulová",J421,0)</f>
        <v>0</v>
      </c>
      <c r="BJ421" s="15" t="s">
        <v>75</v>
      </c>
      <c r="BK421" s="214">
        <f>ROUND(I421*H421,2)</f>
        <v>0</v>
      </c>
      <c r="BL421" s="15" t="s">
        <v>293</v>
      </c>
      <c r="BM421" s="15" t="s">
        <v>739</v>
      </c>
    </row>
    <row r="422" s="11" customFormat="1">
      <c r="B422" s="215"/>
      <c r="C422" s="216"/>
      <c r="D422" s="217" t="s">
        <v>122</v>
      </c>
      <c r="E422" s="218" t="s">
        <v>1</v>
      </c>
      <c r="F422" s="219" t="s">
        <v>226</v>
      </c>
      <c r="G422" s="216"/>
      <c r="H422" s="218" t="s">
        <v>1</v>
      </c>
      <c r="I422" s="220"/>
      <c r="J422" s="216"/>
      <c r="K422" s="216"/>
      <c r="L422" s="221"/>
      <c r="M422" s="222"/>
      <c r="N422" s="223"/>
      <c r="O422" s="223"/>
      <c r="P422" s="223"/>
      <c r="Q422" s="223"/>
      <c r="R422" s="223"/>
      <c r="S422" s="223"/>
      <c r="T422" s="224"/>
      <c r="AT422" s="225" t="s">
        <v>122</v>
      </c>
      <c r="AU422" s="225" t="s">
        <v>77</v>
      </c>
      <c r="AV422" s="11" t="s">
        <v>75</v>
      </c>
      <c r="AW422" s="11" t="s">
        <v>30</v>
      </c>
      <c r="AX422" s="11" t="s">
        <v>67</v>
      </c>
      <c r="AY422" s="225" t="s">
        <v>112</v>
      </c>
    </row>
    <row r="423" s="12" customFormat="1">
      <c r="B423" s="226"/>
      <c r="C423" s="227"/>
      <c r="D423" s="217" t="s">
        <v>122</v>
      </c>
      <c r="E423" s="228" t="s">
        <v>1</v>
      </c>
      <c r="F423" s="229" t="s">
        <v>740</v>
      </c>
      <c r="G423" s="227"/>
      <c r="H423" s="230">
        <v>144</v>
      </c>
      <c r="I423" s="231"/>
      <c r="J423" s="227"/>
      <c r="K423" s="227"/>
      <c r="L423" s="232"/>
      <c r="M423" s="237"/>
      <c r="N423" s="238"/>
      <c r="O423" s="238"/>
      <c r="P423" s="238"/>
      <c r="Q423" s="238"/>
      <c r="R423" s="238"/>
      <c r="S423" s="238"/>
      <c r="T423" s="239"/>
      <c r="AT423" s="236" t="s">
        <v>122</v>
      </c>
      <c r="AU423" s="236" t="s">
        <v>77</v>
      </c>
      <c r="AV423" s="12" t="s">
        <v>77</v>
      </c>
      <c r="AW423" s="12" t="s">
        <v>30</v>
      </c>
      <c r="AX423" s="12" t="s">
        <v>75</v>
      </c>
      <c r="AY423" s="236" t="s">
        <v>112</v>
      </c>
    </row>
    <row r="424" s="1" customFormat="1" ht="6.96" customHeight="1">
      <c r="B424" s="55"/>
      <c r="C424" s="56"/>
      <c r="D424" s="56"/>
      <c r="E424" s="56"/>
      <c r="F424" s="56"/>
      <c r="G424" s="56"/>
      <c r="H424" s="56"/>
      <c r="I424" s="153"/>
      <c r="J424" s="56"/>
      <c r="K424" s="56"/>
      <c r="L424" s="41"/>
    </row>
  </sheetData>
  <sheetProtection sheet="1" autoFilter="0" formatColumns="0" formatRows="0" objects="1" scenarios="1" spinCount="100000" saltValue="IdDFjSxcenox9DzaBV8XhIEifzkpHcY7W4OWAsdH1qD8wlr3NKN+mZVZjCyTSW6lrdqYcI5OGgJQo/db3hIzqQ==" hashValue="+2bIRSjPDipSM7nZuvQ4Qg2IK2yUOm6GwWSeL+BWEYGc8fC99YKa2VudbAAWhoVvtYSl20xUd4WH/HZ2H8qctw==" algorithmName="SHA-512" password="CC35"/>
  <autoFilter ref="C91:K423"/>
  <mergeCells count="9">
    <mergeCell ref="E7:H7"/>
    <mergeCell ref="E9:H9"/>
    <mergeCell ref="E18:H18"/>
    <mergeCell ref="E27:H27"/>
    <mergeCell ref="E48:H48"/>
    <mergeCell ref="E50:H50"/>
    <mergeCell ref="E82:H82"/>
    <mergeCell ref="E84:H84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FRANTISEK\Frantisek</dc:creator>
  <cp:lastModifiedBy>FRANTISEK\Frantisek</cp:lastModifiedBy>
  <dcterms:created xsi:type="dcterms:W3CDTF">2020-01-15T14:42:35Z</dcterms:created>
  <dcterms:modified xsi:type="dcterms:W3CDTF">2020-01-15T14:42:43Z</dcterms:modified>
</cp:coreProperties>
</file>